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491" windowWidth="15480" windowHeight="10065" tabRatio="867" activeTab="1"/>
  </bookViews>
  <sheets>
    <sheet name="選手データ（ふじ）" sheetId="1" r:id="rId1"/>
    <sheet name="ドロー" sheetId="2" r:id="rId2"/>
  </sheets>
  <definedNames>
    <definedName name="_xlnm._FilterDatabase" localSheetId="0" hidden="1">'選手データ（ふじ）'!$A$2:$AF$138</definedName>
    <definedName name="_xlnm.Print_Area" localSheetId="1">'ドロー'!$A$1:$AG$81</definedName>
    <definedName name="_xlnm.Print_Area" localSheetId="0">'選手データ（ふじ）'!$A$1:$AF$136</definedName>
    <definedName name="_xlnm.Print_Titles" localSheetId="0">'選手データ（ふじ）'!$1:$2</definedName>
  </definedNames>
  <calcPr fullCalcOnLoad="1"/>
</workbook>
</file>

<file path=xl/sharedStrings.xml><?xml version="1.0" encoding="utf-8"?>
<sst xmlns="http://schemas.openxmlformats.org/spreadsheetml/2006/main" count="1771" uniqueCount="362">
  <si>
    <t>・</t>
  </si>
  <si>
    <t>（</t>
  </si>
  <si>
    <t>）</t>
  </si>
  <si>
    <t>○</t>
  </si>
  <si>
    <t>通番</t>
  </si>
  <si>
    <t>パート</t>
  </si>
  <si>
    <t>番号</t>
  </si>
  <si>
    <t>プレイヤー</t>
  </si>
  <si>
    <t>(検索用番号）</t>
  </si>
  <si>
    <t>会員</t>
  </si>
  <si>
    <t>非会員</t>
  </si>
  <si>
    <t>氏名</t>
  </si>
  <si>
    <t>ふりがな</t>
  </si>
  <si>
    <t>生年月日</t>
  </si>
  <si>
    <t>(年齢)</t>
  </si>
  <si>
    <t>都道府県名</t>
  </si>
  <si>
    <t>（標記？）</t>
  </si>
  <si>
    <t>表彰者</t>
  </si>
  <si>
    <t>昨年度参加状況</t>
  </si>
  <si>
    <t>開会式受付
（8/5）</t>
  </si>
  <si>
    <t>大会会場</t>
  </si>
  <si>
    <t>到着受付</t>
  </si>
  <si>
    <t>勝ち残り
(弁当）</t>
  </si>
  <si>
    <t>備考</t>
  </si>
  <si>
    <t>宿泊施設</t>
  </si>
  <si>
    <t>長寿</t>
  </si>
  <si>
    <t>喜寿</t>
  </si>
  <si>
    <t>古希</t>
  </si>
  <si>
    <t>還暦</t>
  </si>
  <si>
    <t>無</t>
  </si>
  <si>
    <t>有</t>
  </si>
  <si>
    <t>ブロック</t>
  </si>
  <si>
    <t>成績</t>
  </si>
  <si>
    <t>(8/6)</t>
  </si>
  <si>
    <t>(8/7)</t>
  </si>
  <si>
    <t>○</t>
  </si>
  <si>
    <t>役員</t>
  </si>
  <si>
    <t>A</t>
  </si>
  <si>
    <t>愛知</t>
  </si>
  <si>
    <t>B</t>
  </si>
  <si>
    <t>京都</t>
  </si>
  <si>
    <t>鳥取</t>
  </si>
  <si>
    <t>岡山</t>
  </si>
  <si>
    <t>島根</t>
  </si>
  <si>
    <t>福岡</t>
  </si>
  <si>
    <t>大阪</t>
  </si>
  <si>
    <t>埼玉</t>
  </si>
  <si>
    <t>奈良</t>
  </si>
  <si>
    <t>東京</t>
  </si>
  <si>
    <t>神奈川</t>
  </si>
  <si>
    <t>長野</t>
  </si>
  <si>
    <t>滋賀</t>
  </si>
  <si>
    <t>千葉</t>
  </si>
  <si>
    <t>群馬</t>
  </si>
  <si>
    <t>ゆり</t>
  </si>
  <si>
    <t>愛媛</t>
  </si>
  <si>
    <t>佐賀</t>
  </si>
  <si>
    <t>ふじ</t>
  </si>
  <si>
    <t>宮城</t>
  </si>
  <si>
    <t>栃木</t>
  </si>
  <si>
    <t>静岡</t>
  </si>
  <si>
    <t>福井</t>
  </si>
  <si>
    <t>ベスト16</t>
  </si>
  <si>
    <t>熊本</t>
  </si>
  <si>
    <t>田中孝子</t>
  </si>
  <si>
    <t>ベスト32</t>
  </si>
  <si>
    <t>小林和子</t>
  </si>
  <si>
    <t>舟山美千代</t>
  </si>
  <si>
    <t>吉川広子</t>
  </si>
  <si>
    <t>神門貴実子</t>
  </si>
  <si>
    <t>佐貫公美</t>
  </si>
  <si>
    <t>藤澤幸代</t>
  </si>
  <si>
    <t>上羽恭子</t>
  </si>
  <si>
    <t>廣内美代子</t>
  </si>
  <si>
    <t>嶋崎泰子</t>
  </si>
  <si>
    <t>大井節子</t>
  </si>
  <si>
    <t>山内陽子</t>
  </si>
  <si>
    <t>吉田美也子</t>
  </si>
  <si>
    <t>田渕清子</t>
  </si>
  <si>
    <t>増田加代子</t>
  </si>
  <si>
    <t>村上恒子</t>
  </si>
  <si>
    <t>瀬黒美恵</t>
  </si>
  <si>
    <t>氷室佐和子</t>
  </si>
  <si>
    <t>青木繁子</t>
  </si>
  <si>
    <t>金村芳子</t>
  </si>
  <si>
    <t>成田洋子</t>
  </si>
  <si>
    <t>堀尾美枝子</t>
  </si>
  <si>
    <t>山内良子</t>
  </si>
  <si>
    <t>伊藤輝子</t>
  </si>
  <si>
    <t>高山みよ子</t>
  </si>
  <si>
    <t>大掛三八子</t>
  </si>
  <si>
    <t>近　　純子</t>
  </si>
  <si>
    <t>雪吹美恵子</t>
  </si>
  <si>
    <t>加本由美子</t>
  </si>
  <si>
    <t>西川昌子</t>
  </si>
  <si>
    <t>橋本公子</t>
  </si>
  <si>
    <t>山田昌代</t>
  </si>
  <si>
    <t>小俣喜久代</t>
  </si>
  <si>
    <t>箕輪信子</t>
  </si>
  <si>
    <t>みのわ　のぶこ</t>
  </si>
  <si>
    <t>大社</t>
  </si>
  <si>
    <t>後藤三枝子</t>
  </si>
  <si>
    <t>ごとう　みえこ</t>
  </si>
  <si>
    <t>鷲津久代</t>
  </si>
  <si>
    <t>わしず　ひさよ</t>
  </si>
  <si>
    <t>入江弘枝</t>
  </si>
  <si>
    <t>いりえ　ひろえ</t>
  </si>
  <si>
    <t>谷口澄子</t>
  </si>
  <si>
    <t>たにぐち　すみこ</t>
  </si>
  <si>
    <t>坂野たかみ</t>
  </si>
  <si>
    <t>ばんの　たかみ</t>
  </si>
  <si>
    <t>鈴木好子</t>
  </si>
  <si>
    <t>すずき　よしこ</t>
  </si>
  <si>
    <t>吾郷絵美</t>
  </si>
  <si>
    <t>あごう　えみ</t>
  </si>
  <si>
    <t>田邊由紀子</t>
  </si>
  <si>
    <t>たなべ　ゆきこ</t>
  </si>
  <si>
    <t>黒岩邦子</t>
  </si>
  <si>
    <t>くろいわ　くにこ</t>
  </si>
  <si>
    <t>宮原孝子</t>
  </si>
  <si>
    <t>みやばら　たかこ</t>
  </si>
  <si>
    <t>池田博子</t>
  </si>
  <si>
    <t>いけだ　ひろこ</t>
  </si>
  <si>
    <t>松元典子</t>
  </si>
  <si>
    <t>まつもと　のりこ</t>
  </si>
  <si>
    <t>岩田百合子</t>
  </si>
  <si>
    <t>いわた　ゆりこ</t>
  </si>
  <si>
    <t>内山立子</t>
  </si>
  <si>
    <t>うちやま　りつこ</t>
  </si>
  <si>
    <t>山田恭子</t>
  </si>
  <si>
    <t>やまだ　やすこ</t>
  </si>
  <si>
    <t>津田素子</t>
  </si>
  <si>
    <t>つだ　もとこ</t>
  </si>
  <si>
    <t>最上敬子</t>
  </si>
  <si>
    <t>もがみ　あつこ</t>
  </si>
  <si>
    <t>大社</t>
  </si>
  <si>
    <t>大鐘靖子</t>
  </si>
  <si>
    <t>おおがね　やすこ</t>
  </si>
  <si>
    <t>岡留知恵子</t>
  </si>
  <si>
    <t>おかどめ　ちえこ</t>
  </si>
  <si>
    <t>福田由里子</t>
  </si>
  <si>
    <t>ふくだ　ゆりこ</t>
  </si>
  <si>
    <t>菊川のぞみ</t>
  </si>
  <si>
    <t>きくがわ　のぞみ</t>
  </si>
  <si>
    <t>沖石美幸</t>
  </si>
  <si>
    <t>おきいし　みゆき</t>
  </si>
  <si>
    <t>天野良美</t>
  </si>
  <si>
    <t>あまの　よしみ</t>
  </si>
  <si>
    <t>渋谷　　恵</t>
  </si>
  <si>
    <t>しぶや　けい</t>
  </si>
  <si>
    <t>井上美子</t>
  </si>
  <si>
    <t>いのうえ　よしこ</t>
  </si>
  <si>
    <t>武政実穂子</t>
  </si>
  <si>
    <t>たけまさ　みほこ</t>
  </si>
  <si>
    <t>西前弘子</t>
  </si>
  <si>
    <t>にしまえ　ひろこ</t>
  </si>
  <si>
    <t>岡智沙子</t>
  </si>
  <si>
    <t>おか　ちさこ</t>
  </si>
  <si>
    <t>川井ますみ</t>
  </si>
  <si>
    <t>かわい　ますみ</t>
  </si>
  <si>
    <t>江間都子</t>
  </si>
  <si>
    <t>えま　くにこ</t>
  </si>
  <si>
    <t>藤田よし子</t>
  </si>
  <si>
    <t>幸島せつ子</t>
  </si>
  <si>
    <t>こばやし　かずこ</t>
  </si>
  <si>
    <t>松原志保子</t>
  </si>
  <si>
    <t>まつばら　しほこ</t>
  </si>
  <si>
    <t>上林久美子</t>
  </si>
  <si>
    <t>かんばやし　くみこ</t>
  </si>
  <si>
    <t>平野伊久美</t>
  </si>
  <si>
    <t>変更　←　松岡昌子</t>
  </si>
  <si>
    <t>長田富志子</t>
  </si>
  <si>
    <t>おさだ　ふじこ</t>
  </si>
  <si>
    <t>鈴木清子</t>
  </si>
  <si>
    <t>すずき　きよこ</t>
  </si>
  <si>
    <t>篠原厚子</t>
  </si>
  <si>
    <t>しのはら　あつこ</t>
  </si>
  <si>
    <t>西本道子</t>
  </si>
  <si>
    <t>にしもと　みちこ</t>
  </si>
  <si>
    <t>木村美由紀</t>
  </si>
  <si>
    <t>藤原明美</t>
  </si>
  <si>
    <t>深沢啓子</t>
  </si>
  <si>
    <t>本橋万紗子</t>
  </si>
  <si>
    <t>都築啓子</t>
  </si>
  <si>
    <t>坪内久美子</t>
  </si>
  <si>
    <t>吉富浩子</t>
  </si>
  <si>
    <t>山中啓子</t>
  </si>
  <si>
    <t>金井三重子</t>
  </si>
  <si>
    <t>長沢光代</t>
  </si>
  <si>
    <t>分銅晶子</t>
  </si>
  <si>
    <t>原田麗子</t>
  </si>
  <si>
    <t>米沢由美</t>
  </si>
  <si>
    <t>遠藤由紀</t>
  </si>
  <si>
    <t>川畑十糸子</t>
  </si>
  <si>
    <t>牧野幸代子</t>
  </si>
  <si>
    <t>宮崎里恵</t>
  </si>
  <si>
    <t>佐々木博美</t>
  </si>
  <si>
    <t>牛尾曜子</t>
  </si>
  <si>
    <t>藤田美保</t>
  </si>
  <si>
    <t>丹下智子</t>
  </si>
  <si>
    <t>髙倉ひろ子</t>
  </si>
  <si>
    <t>増田晶子</t>
  </si>
  <si>
    <t>内田純子</t>
  </si>
  <si>
    <t>望月芙美代</t>
  </si>
  <si>
    <t>もちづき　ふみよ</t>
  </si>
  <si>
    <t>島田功子</t>
  </si>
  <si>
    <t>しまだ　のりこ</t>
  </si>
  <si>
    <t>石川節子</t>
  </si>
  <si>
    <t>いしかわ　せつこ</t>
  </si>
  <si>
    <t>垣沼洋子</t>
  </si>
  <si>
    <t>かきぬま　ようこ</t>
  </si>
  <si>
    <t>加藤しず江</t>
  </si>
  <si>
    <t>かとう　しずえ</t>
  </si>
  <si>
    <t>安部敬子</t>
  </si>
  <si>
    <t>あべ　けいこ</t>
  </si>
  <si>
    <t>中原みどり</t>
  </si>
  <si>
    <t>なかはら　みどり</t>
  </si>
  <si>
    <t>椛田正子</t>
  </si>
  <si>
    <t>かばた　まさこ</t>
  </si>
  <si>
    <t>嶋田恵子</t>
  </si>
  <si>
    <t>月森友子</t>
  </si>
  <si>
    <t>川本美佐子</t>
  </si>
  <si>
    <t>三田村ひとみ</t>
  </si>
  <si>
    <t>成瀬加代子</t>
  </si>
  <si>
    <t>原田美代子</t>
  </si>
  <si>
    <t>梅村ひろ江</t>
  </si>
  <si>
    <t>荻野和子</t>
  </si>
  <si>
    <t>藤原美佐子</t>
  </si>
  <si>
    <t>座間悦子</t>
  </si>
  <si>
    <t>篠崎皖子</t>
  </si>
  <si>
    <t>加藤秀子</t>
  </si>
  <si>
    <t>吉岡真知子</t>
  </si>
  <si>
    <t>橋本多江子</t>
  </si>
  <si>
    <t>会澤美恵子</t>
  </si>
  <si>
    <t>浅香ひろみ</t>
  </si>
  <si>
    <t>佐々木慶子</t>
  </si>
  <si>
    <t>清地泰子</t>
  </si>
  <si>
    <t>糠谷直美</t>
  </si>
  <si>
    <t>筒井恵美子</t>
  </si>
  <si>
    <t>武田洋子</t>
  </si>
  <si>
    <t>村越紀恵子</t>
  </si>
  <si>
    <t>伊守美江子</t>
  </si>
  <si>
    <t>増田みさ子</t>
  </si>
  <si>
    <t>斉藤兄子</t>
  </si>
  <si>
    <t>中嶋聡美</t>
  </si>
  <si>
    <t>江本素子</t>
  </si>
  <si>
    <t>岩間喜久子</t>
  </si>
  <si>
    <t>松岡昌子</t>
  </si>
  <si>
    <t>変更　→　平野伊久美</t>
  </si>
  <si>
    <t>表彰関係</t>
  </si>
  <si>
    <t>都道府県№</t>
  </si>
  <si>
    <t>えんどう　ゆき</t>
  </si>
  <si>
    <t>8/5開会式欠席</t>
  </si>
  <si>
    <t>ささき　けいこ</t>
  </si>
  <si>
    <t>せいち　やすこ</t>
  </si>
  <si>
    <t>よねさわ　ゆみ</t>
  </si>
  <si>
    <t>ざま　えつこ</t>
  </si>
  <si>
    <t>しのざき　きよこ</t>
  </si>
  <si>
    <t>ますだ　みさこ</t>
  </si>
  <si>
    <t>ベスト8</t>
  </si>
  <si>
    <t>いもり　みえこ</t>
  </si>
  <si>
    <t>あいざわ　みえこ</t>
  </si>
  <si>
    <t>あさか　ひろみ</t>
  </si>
  <si>
    <t>うしお　ようこ</t>
  </si>
  <si>
    <t>えもと　もとこ</t>
  </si>
  <si>
    <t>おおがけ　みやこ</t>
  </si>
  <si>
    <t>おまた　きくよ</t>
  </si>
  <si>
    <t>せぐろ　みえ</t>
  </si>
  <si>
    <t>たかやま　みよこ</t>
  </si>
  <si>
    <t>たなか　たかこ</t>
  </si>
  <si>
    <t>ひむろ　さわこ</t>
  </si>
  <si>
    <t>ふかさわ　けいこ</t>
  </si>
  <si>
    <t>もとはし　まさこ</t>
  </si>
  <si>
    <t>しまざき　やすこ</t>
  </si>
  <si>
    <t>ひろうち　みよこ</t>
  </si>
  <si>
    <t>かない　みえこ</t>
  </si>
  <si>
    <t>ながさわ　みつよ</t>
  </si>
  <si>
    <t>ささき　ひろみ</t>
  </si>
  <si>
    <t>みやざき　りえ</t>
  </si>
  <si>
    <t>うちだ　じゅんこ</t>
  </si>
  <si>
    <t>つつい　えみこ</t>
  </si>
  <si>
    <t>ぬかや　なおみ</t>
  </si>
  <si>
    <t>ますだ　かよこ</t>
  </si>
  <si>
    <t>むらかみ　つねこ</t>
  </si>
  <si>
    <t>あおき　しげこ</t>
  </si>
  <si>
    <t>いぶき　みえこ</t>
  </si>
  <si>
    <t>うめむら　ひろえ</t>
  </si>
  <si>
    <t>おおい　せつこ</t>
  </si>
  <si>
    <t>かとう　ひでこ</t>
  </si>
  <si>
    <t>かねむら　よしこ</t>
  </si>
  <si>
    <t>さいとう　しげこ</t>
  </si>
  <si>
    <t>たかくら　ひろこ</t>
  </si>
  <si>
    <t>なかしま　さとみ</t>
  </si>
  <si>
    <t>なりた　ようこ</t>
  </si>
  <si>
    <t>はらだ　みよこ</t>
  </si>
  <si>
    <t>はらだ　れいこ</t>
  </si>
  <si>
    <t>ふなやま　みちよ</t>
  </si>
  <si>
    <t>ぶんどう　あきこ</t>
  </si>
  <si>
    <t>ほりお　みえこ</t>
  </si>
  <si>
    <t>ますだ　あきこ</t>
  </si>
  <si>
    <t>やまうち　ようこ</t>
  </si>
  <si>
    <t>よしかわ　ひろこ</t>
  </si>
  <si>
    <t>みたむら　ひとみ</t>
  </si>
  <si>
    <t>ベスト28</t>
  </si>
  <si>
    <t>いとう　てるこ</t>
  </si>
  <si>
    <t>うえば　やすこ</t>
  </si>
  <si>
    <t>かわばた　としこ</t>
  </si>
  <si>
    <t>なるせ　かよこ</t>
  </si>
  <si>
    <t>はしもと　きみこ</t>
  </si>
  <si>
    <t>はしもと　たえこ</t>
  </si>
  <si>
    <t>ふじさわ　さちよ</t>
  </si>
  <si>
    <t>まきの　さよこ</t>
  </si>
  <si>
    <t>まつおか　まさこ</t>
  </si>
  <si>
    <t>やまうち　よしこ</t>
  </si>
  <si>
    <t>やまだ　まさよ</t>
  </si>
  <si>
    <t>よしおか　まちこ</t>
  </si>
  <si>
    <t>やまなか　けいこ</t>
  </si>
  <si>
    <t>よしとみ　ひろこ</t>
  </si>
  <si>
    <t>いわま　きくこ</t>
  </si>
  <si>
    <t>かもと　ゆみこ</t>
  </si>
  <si>
    <t>かわもと　みさこ</t>
  </si>
  <si>
    <t>きむら　みゆき</t>
  </si>
  <si>
    <t>ごうど　きみこ</t>
  </si>
  <si>
    <t>さぬき　くみ</t>
  </si>
  <si>
    <t>つきもり　ともこ</t>
  </si>
  <si>
    <t>にしかわ　まさこ</t>
  </si>
  <si>
    <t>ふじはら　あけみ</t>
  </si>
  <si>
    <t>おぎの　かずこ</t>
  </si>
  <si>
    <t>ふじわら　みさこ</t>
  </si>
  <si>
    <t>たけだ　ようこ</t>
  </si>
  <si>
    <t>たんげ　ともこ</t>
  </si>
  <si>
    <t>ふじた　みほ</t>
  </si>
  <si>
    <t>むらこし　きえこ</t>
  </si>
  <si>
    <t>たぶち　きよこ</t>
  </si>
  <si>
    <t>よしだ　みやこ</t>
  </si>
  <si>
    <t>しまだ　けいこ</t>
  </si>
  <si>
    <t>④</t>
  </si>
  <si>
    <t>R</t>
  </si>
  <si>
    <t>○</t>
  </si>
  <si>
    <t>島田功子</t>
  </si>
  <si>
    <t>中村時子</t>
  </si>
  <si>
    <t>ミスプリント</t>
  </si>
  <si>
    <t>こん　すみこ</t>
  </si>
  <si>
    <t>佐藤美恵子</t>
  </si>
  <si>
    <t>さとう　みえこ</t>
  </si>
  <si>
    <t>ミスプリント</t>
  </si>
  <si>
    <t>岩間喜久子</t>
  </si>
  <si>
    <t>つづき　けいこ</t>
  </si>
  <si>
    <t>つぼうち　くみこ</t>
  </si>
  <si>
    <t>棄権（山中久代）</t>
  </si>
  <si>
    <t>棄権（　〃　）</t>
  </si>
  <si>
    <t>ふじた　よしこ</t>
  </si>
  <si>
    <t>ゆきしま　せつこ</t>
  </si>
  <si>
    <t>ひらの　いくみ</t>
  </si>
  <si>
    <t>変 成田洋子→細川洋子</t>
  </si>
  <si>
    <t>変更10</t>
  </si>
  <si>
    <t>細川洋子</t>
  </si>
  <si>
    <t>ほそかわ　ようこ</t>
  </si>
  <si>
    <t>変更34</t>
  </si>
  <si>
    <t>美 恵 子</t>
  </si>
  <si>
    <t>佐藤恵美子</t>
  </si>
  <si>
    <t>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</si>
</sst>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AR P丸ゴシック体M"/>
      <family val="3"/>
    </font>
    <font>
      <sz val="11"/>
      <color indexed="30"/>
      <name val="ＭＳ Ｐゴシック"/>
      <family val="3"/>
    </font>
    <font>
      <sz val="10"/>
      <color indexed="3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name val="HGSｺﾞｼｯｸM"/>
      <family val="3"/>
    </font>
    <font>
      <sz val="14"/>
      <name val="HGSｺﾞｼｯｸM"/>
      <family val="3"/>
    </font>
    <font>
      <sz val="16"/>
      <name val="HGSｺﾞｼｯｸM"/>
      <family val="3"/>
    </font>
    <font>
      <sz val="18"/>
      <name val="HGSｺﾞｼｯｸM"/>
      <family val="3"/>
    </font>
    <font>
      <sz val="12"/>
      <color indexed="10"/>
      <name val="HGSｺﾞｼｯｸM"/>
      <family val="3"/>
    </font>
    <font>
      <sz val="10"/>
      <name val="HGSｺﾞｼｯｸM"/>
      <family val="3"/>
    </font>
    <font>
      <sz val="11"/>
      <name val="HGSｺﾞｼｯｸM"/>
      <family val="3"/>
    </font>
    <font>
      <b/>
      <sz val="14"/>
      <color indexed="10"/>
      <name val="HGSｺﾞｼｯｸM"/>
      <family val="3"/>
    </font>
    <font>
      <sz val="12"/>
      <color indexed="8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dotted"/>
    </border>
    <border>
      <left style="dotted"/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dotted"/>
      <top>
        <color indexed="63"/>
      </top>
      <bottom style="thick">
        <color rgb="FFFF0000"/>
      </bottom>
    </border>
    <border>
      <left style="dotted"/>
      <right>
        <color indexed="63"/>
      </right>
      <top style="thick">
        <color rgb="FFFF0000"/>
      </top>
      <bottom>
        <color indexed="63"/>
      </bottom>
    </border>
    <border>
      <left style="dotted"/>
      <right style="dotted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dotted"/>
      <right style="thick">
        <color rgb="FFFF0000"/>
      </right>
      <top>
        <color indexed="63"/>
      </top>
      <bottom>
        <color indexed="63"/>
      </bottom>
    </border>
    <border>
      <left style="dotted"/>
      <right style="thick">
        <color rgb="FFFF0000"/>
      </right>
      <top style="dotted"/>
      <bottom>
        <color indexed="63"/>
      </bottom>
    </border>
    <border>
      <left style="dotted"/>
      <right style="dotted"/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dotted"/>
      <top style="thick">
        <color rgb="FFFF0000"/>
      </top>
      <bottom>
        <color indexed="63"/>
      </bottom>
    </border>
    <border>
      <left style="dotted"/>
      <right style="thick">
        <color rgb="FFFF0000"/>
      </right>
      <top>
        <color indexed="63"/>
      </top>
      <bottom style="dotted"/>
    </border>
    <border>
      <left>
        <color indexed="63"/>
      </left>
      <right style="dotted"/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 style="dotted"/>
      <bottom>
        <color indexed="63"/>
      </bottom>
    </border>
    <border>
      <left style="thick">
        <color rgb="FFFF0000"/>
      </left>
      <right style="dotted"/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wrapText="1" shrinkToFit="1"/>
    </xf>
    <xf numFmtId="0" fontId="3" fillId="0" borderId="0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top" shrinkToFit="1"/>
    </xf>
    <xf numFmtId="0" fontId="3" fillId="0" borderId="13" xfId="0" applyFont="1" applyBorder="1" applyAlignment="1">
      <alignment horizontal="center" vertical="top" wrapText="1" shrinkToFit="1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4" borderId="16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 indent="1"/>
    </xf>
    <xf numFmtId="0" fontId="2" fillId="0" borderId="16" xfId="0" applyFont="1" applyBorder="1" applyAlignment="1">
      <alignment horizontal="center" vertical="center" shrinkToFit="1"/>
    </xf>
    <xf numFmtId="57" fontId="0" fillId="0" borderId="16" xfId="0" applyNumberFormat="1" applyFont="1" applyBorder="1" applyAlignment="1">
      <alignment horizontal="left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shrinkToFit="1"/>
    </xf>
    <xf numFmtId="38" fontId="0" fillId="0" borderId="14" xfId="57" applyNumberFormat="1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center" vertical="center" shrinkToFit="1"/>
    </xf>
    <xf numFmtId="57" fontId="0" fillId="0" borderId="14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36" borderId="14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 indent="1"/>
    </xf>
    <xf numFmtId="0" fontId="0" fillId="0" borderId="14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4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 indent="1"/>
    </xf>
    <xf numFmtId="0" fontId="7" fillId="0" borderId="14" xfId="0" applyFont="1" applyBorder="1" applyAlignment="1">
      <alignment horizontal="center" vertical="center" shrinkToFit="1"/>
    </xf>
    <xf numFmtId="57" fontId="6" fillId="0" borderId="14" xfId="0" applyNumberFormat="1" applyFont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34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distributed" vertical="center" inden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4" borderId="0" xfId="0" applyFont="1" applyFill="1" applyAlignment="1">
      <alignment horizontal="center" vertical="center" shrinkToFit="1"/>
    </xf>
    <xf numFmtId="38" fontId="0" fillId="0" borderId="0" xfId="57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34" borderId="14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distributed" vertical="center" indent="1"/>
    </xf>
    <xf numFmtId="0" fontId="9" fillId="0" borderId="14" xfId="0" applyFont="1" applyBorder="1" applyAlignment="1">
      <alignment horizontal="center" vertical="center" shrinkToFit="1"/>
    </xf>
    <xf numFmtId="57" fontId="8" fillId="0" borderId="14" xfId="0" applyNumberFormat="1" applyFont="1" applyBorder="1" applyAlignment="1">
      <alignment horizontal="left" vertical="center"/>
    </xf>
    <xf numFmtId="0" fontId="8" fillId="35" borderId="1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shrinkToFit="1"/>
    </xf>
    <xf numFmtId="0" fontId="8" fillId="36" borderId="14" xfId="0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distributed" vertical="center" indent="1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34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distributed" vertical="center" indent="1"/>
    </xf>
    <xf numFmtId="0" fontId="7" fillId="0" borderId="14" xfId="0" applyFont="1" applyBorder="1" applyAlignment="1">
      <alignment horizontal="center" vertical="center" shrinkToFit="1"/>
    </xf>
    <xf numFmtId="57" fontId="6" fillId="0" borderId="14" xfId="0" applyNumberFormat="1" applyFont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shrinkToFit="1"/>
    </xf>
    <xf numFmtId="38" fontId="6" fillId="0" borderId="14" xfId="57" applyNumberFormat="1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36" borderId="14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 indent="1"/>
    </xf>
    <xf numFmtId="0" fontId="9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4" fillId="0" borderId="23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right"/>
    </xf>
    <xf numFmtId="0" fontId="14" fillId="0" borderId="27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vertical="top"/>
    </xf>
    <xf numFmtId="0" fontId="10" fillId="0" borderId="25" xfId="0" applyFont="1" applyFill="1" applyBorder="1" applyAlignment="1">
      <alignment horizontal="right" vertical="top"/>
    </xf>
    <xf numFmtId="0" fontId="10" fillId="0" borderId="24" xfId="0" applyFont="1" applyFill="1" applyBorder="1" applyAlignment="1">
      <alignment horizontal="right" vertical="top"/>
    </xf>
    <xf numFmtId="0" fontId="10" fillId="0" borderId="28" xfId="0" applyFont="1" applyFill="1" applyBorder="1" applyAlignment="1">
      <alignment horizontal="right" vertical="top"/>
    </xf>
    <xf numFmtId="0" fontId="14" fillId="0" borderId="29" xfId="0" applyFont="1" applyFill="1" applyBorder="1" applyAlignment="1">
      <alignment horizontal="left" vertical="top"/>
    </xf>
    <xf numFmtId="0" fontId="14" fillId="0" borderId="28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0" fillId="0" borderId="27" xfId="0" applyFont="1" applyFill="1" applyBorder="1" applyAlignment="1">
      <alignment horizontal="right" vertical="top"/>
    </xf>
    <xf numFmtId="0" fontId="10" fillId="0" borderId="26" xfId="0" applyFont="1" applyFill="1" applyBorder="1" applyAlignment="1">
      <alignment horizontal="right" vertical="top"/>
    </xf>
    <xf numFmtId="0" fontId="14" fillId="0" borderId="30" xfId="0" applyFont="1" applyFill="1" applyBorder="1" applyAlignment="1">
      <alignment horizontal="left" vertical="top"/>
    </xf>
    <xf numFmtId="0" fontId="14" fillId="0" borderId="26" xfId="0" applyFont="1" applyFill="1" applyBorder="1" applyAlignment="1">
      <alignment horizontal="left" vertical="top"/>
    </xf>
    <xf numFmtId="0" fontId="14" fillId="0" borderId="27" xfId="0" applyFont="1" applyFill="1" applyBorder="1" applyAlignment="1">
      <alignment horizontal="left" vertical="top"/>
    </xf>
    <xf numFmtId="0" fontId="14" fillId="0" borderId="24" xfId="0" applyFont="1" applyFill="1" applyBorder="1" applyAlignment="1">
      <alignment horizontal="left" vertical="top"/>
    </xf>
    <xf numFmtId="0" fontId="10" fillId="0" borderId="27" xfId="0" applyFont="1" applyFill="1" applyBorder="1" applyAlignment="1">
      <alignment horizontal="right"/>
    </xf>
    <xf numFmtId="0" fontId="14" fillId="0" borderId="28" xfId="0" applyFont="1" applyFill="1" applyBorder="1" applyAlignment="1">
      <alignment horizontal="right" vertical="center"/>
    </xf>
    <xf numFmtId="0" fontId="14" fillId="0" borderId="29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4" fillId="0" borderId="23" xfId="0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right" vertical="top"/>
    </xf>
    <xf numFmtId="0" fontId="14" fillId="0" borderId="29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top"/>
    </xf>
    <xf numFmtId="0" fontId="14" fillId="0" borderId="23" xfId="0" applyFont="1" applyFill="1" applyBorder="1" applyAlignment="1">
      <alignment horizontal="left" vertical="top"/>
    </xf>
    <xf numFmtId="0" fontId="14" fillId="0" borderId="27" xfId="0" applyFont="1" applyFill="1" applyBorder="1" applyAlignment="1">
      <alignment horizontal="right" vertical="top"/>
    </xf>
    <xf numFmtId="0" fontId="14" fillId="0" borderId="26" xfId="0" applyFont="1" applyFill="1" applyBorder="1" applyAlignment="1">
      <alignment horizontal="right" vertical="top"/>
    </xf>
    <xf numFmtId="0" fontId="14" fillId="0" borderId="3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right" vertical="top"/>
    </xf>
    <xf numFmtId="0" fontId="14" fillId="0" borderId="27" xfId="0" applyFont="1" applyFill="1" applyBorder="1" applyAlignment="1">
      <alignment horizontal="right" vertical="center"/>
    </xf>
    <xf numFmtId="0" fontId="14" fillId="0" borderId="30" xfId="0" applyFont="1" applyFill="1" applyBorder="1" applyAlignment="1">
      <alignment horizontal="right"/>
    </xf>
    <xf numFmtId="0" fontId="14" fillId="0" borderId="30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distributed" vertical="top" shrinkToFit="1"/>
    </xf>
    <xf numFmtId="0" fontId="10" fillId="0" borderId="0" xfId="0" applyFont="1" applyFill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vertical="top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4" fillId="0" borderId="31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right"/>
    </xf>
    <xf numFmtId="0" fontId="14" fillId="0" borderId="26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distributed" shrinkToFit="1"/>
    </xf>
    <xf numFmtId="0" fontId="11" fillId="0" borderId="0" xfId="0" applyFont="1" applyFill="1" applyAlignment="1">
      <alignment horizontal="distributed" vertical="center" shrinkToFit="1"/>
    </xf>
    <xf numFmtId="0" fontId="15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distributed" vertical="top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26" xfId="0" applyFont="1" applyFill="1" applyBorder="1" applyAlignment="1">
      <alignment horizontal="right" vertical="center"/>
    </xf>
    <xf numFmtId="0" fontId="14" fillId="0" borderId="32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right"/>
    </xf>
    <xf numFmtId="0" fontId="14" fillId="0" borderId="24" xfId="0" applyFont="1" applyFill="1" applyBorder="1" applyAlignment="1">
      <alignment horizontal="right"/>
    </xf>
    <xf numFmtId="0" fontId="14" fillId="0" borderId="28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/>
    </xf>
    <xf numFmtId="0" fontId="10" fillId="0" borderId="29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 vertical="top"/>
    </xf>
    <xf numFmtId="0" fontId="10" fillId="0" borderId="23" xfId="0" applyFont="1" applyFill="1" applyBorder="1" applyAlignment="1">
      <alignment horizontal="left" vertical="top"/>
    </xf>
    <xf numFmtId="0" fontId="10" fillId="0" borderId="24" xfId="0" applyFont="1" applyFill="1" applyBorder="1" applyAlignment="1">
      <alignment horizontal="left" vertical="top"/>
    </xf>
    <xf numFmtId="0" fontId="10" fillId="0" borderId="30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/>
    </xf>
    <xf numFmtId="0" fontId="10" fillId="0" borderId="30" xfId="0" applyFont="1" applyFill="1" applyBorder="1" applyAlignment="1">
      <alignment horizontal="right"/>
    </xf>
    <xf numFmtId="0" fontId="10" fillId="0" borderId="30" xfId="0" applyFont="1" applyFill="1" applyBorder="1" applyAlignment="1">
      <alignment horizontal="right" vertical="top"/>
    </xf>
    <xf numFmtId="0" fontId="10" fillId="0" borderId="26" xfId="0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/>
    </xf>
    <xf numFmtId="0" fontId="10" fillId="0" borderId="24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left" vertical="top"/>
    </xf>
    <xf numFmtId="0" fontId="10" fillId="0" borderId="30" xfId="0" applyFont="1" applyFill="1" applyBorder="1" applyAlignment="1">
      <alignment horizontal="left" vertical="top"/>
    </xf>
    <xf numFmtId="0" fontId="10" fillId="0" borderId="26" xfId="0" applyFont="1" applyFill="1" applyBorder="1" applyAlignment="1">
      <alignment horizontal="left" vertical="top"/>
    </xf>
    <xf numFmtId="0" fontId="10" fillId="0" borderId="27" xfId="0" applyFont="1" applyFill="1" applyBorder="1" applyAlignment="1">
      <alignment horizontal="left" vertical="top"/>
    </xf>
    <xf numFmtId="0" fontId="10" fillId="0" borderId="25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right"/>
    </xf>
    <xf numFmtId="0" fontId="10" fillId="0" borderId="26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 wrapText="1" shrinkToFit="1"/>
    </xf>
    <xf numFmtId="0" fontId="14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 quotePrefix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34" borderId="34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0" borderId="34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8" fontId="0" fillId="0" borderId="34" xfId="57" applyNumberFormat="1" applyFont="1" applyFill="1" applyBorder="1" applyAlignment="1">
      <alignment horizontal="center" vertical="center" shrinkToFit="1"/>
    </xf>
    <xf numFmtId="38" fontId="0" fillId="0" borderId="13" xfId="57" applyNumberFormat="1" applyFont="1" applyFill="1" applyBorder="1" applyAlignment="1">
      <alignment horizontal="center" vertical="center" shrinkToFit="1"/>
    </xf>
    <xf numFmtId="0" fontId="3" fillId="33" borderId="34" xfId="0" applyFont="1" applyFill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36" borderId="34" xfId="0" applyFont="1" applyFill="1" applyBorder="1" applyAlignment="1">
      <alignment horizontal="center" vertical="center" wrapText="1" shrinkToFit="1"/>
    </xf>
    <xf numFmtId="0" fontId="3" fillId="36" borderId="13" xfId="0" applyFont="1" applyFill="1" applyBorder="1" applyAlignment="1">
      <alignment horizontal="center" vertical="center" wrapText="1" shrinkToFit="1"/>
    </xf>
    <xf numFmtId="0" fontId="3" fillId="0" borderId="34" xfId="0" applyFont="1" applyFill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0" fillId="33" borderId="34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0" fillId="0" borderId="34" xfId="0" applyFont="1" applyBorder="1" applyAlignment="1">
      <alignment horizontal="distributed" vertical="center" indent="1" shrinkToFit="1"/>
    </xf>
    <xf numFmtId="0" fontId="0" fillId="0" borderId="13" xfId="0" applyFont="1" applyBorder="1" applyAlignment="1">
      <alignment horizontal="distributed" vertical="center" indent="1" shrinkToFit="1"/>
    </xf>
    <xf numFmtId="0" fontId="3" fillId="34" borderId="34" xfId="0" applyFont="1" applyFill="1" applyBorder="1" applyAlignment="1">
      <alignment horizontal="left" vertical="center" shrinkToFit="1"/>
    </xf>
    <xf numFmtId="0" fontId="3" fillId="34" borderId="13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distributed" vertical="center" shrinkToFit="1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4" fillId="0" borderId="28" xfId="0" applyFont="1" applyFill="1" applyBorder="1" applyAlignment="1">
      <alignment horizontal="right"/>
    </xf>
    <xf numFmtId="0" fontId="14" fillId="0" borderId="41" xfId="0" applyFont="1" applyFill="1" applyBorder="1" applyAlignment="1">
      <alignment horizontal="right"/>
    </xf>
    <xf numFmtId="0" fontId="14" fillId="0" borderId="42" xfId="0" applyFont="1" applyFill="1" applyBorder="1" applyAlignment="1">
      <alignment horizontal="right"/>
    </xf>
    <xf numFmtId="0" fontId="14" fillId="0" borderId="43" xfId="0" applyFont="1" applyFill="1" applyBorder="1" applyAlignment="1">
      <alignment horizontal="right"/>
    </xf>
    <xf numFmtId="0" fontId="14" fillId="0" borderId="44" xfId="0" applyFont="1" applyFill="1" applyBorder="1" applyAlignment="1">
      <alignment horizontal="right" vertical="center"/>
    </xf>
    <xf numFmtId="0" fontId="14" fillId="0" borderId="45" xfId="0" applyFont="1" applyFill="1" applyBorder="1" applyAlignment="1">
      <alignment horizontal="right" vertical="center"/>
    </xf>
    <xf numFmtId="0" fontId="14" fillId="0" borderId="46" xfId="0" applyFont="1" applyFill="1" applyBorder="1" applyAlignment="1">
      <alignment horizontal="right" vertical="center"/>
    </xf>
    <xf numFmtId="0" fontId="14" fillId="0" borderId="47" xfId="0" applyFont="1" applyFill="1" applyBorder="1" applyAlignment="1">
      <alignment horizontal="right" vertical="center"/>
    </xf>
    <xf numFmtId="0" fontId="14" fillId="0" borderId="48" xfId="0" applyFont="1" applyFill="1" applyBorder="1" applyAlignment="1">
      <alignment horizontal="right" vertical="center"/>
    </xf>
    <xf numFmtId="0" fontId="14" fillId="0" borderId="29" xfId="0" applyFont="1" applyFill="1" applyBorder="1" applyAlignment="1">
      <alignment horizontal="right" vertical="top"/>
    </xf>
    <xf numFmtId="0" fontId="14" fillId="0" borderId="49" xfId="0" applyFont="1" applyFill="1" applyBorder="1" applyAlignment="1">
      <alignment horizontal="right"/>
    </xf>
    <xf numFmtId="0" fontId="14" fillId="0" borderId="50" xfId="0" applyFont="1" applyFill="1" applyBorder="1" applyAlignment="1">
      <alignment horizontal="right"/>
    </xf>
    <xf numFmtId="0" fontId="10" fillId="0" borderId="41" xfId="0" applyFont="1" applyFill="1" applyBorder="1" applyAlignment="1">
      <alignment horizontal="right"/>
    </xf>
    <xf numFmtId="0" fontId="14" fillId="0" borderId="29" xfId="0" applyFont="1" applyFill="1" applyBorder="1" applyAlignment="1">
      <alignment horizontal="right" vertical="center"/>
    </xf>
    <xf numFmtId="0" fontId="14" fillId="0" borderId="42" xfId="0" applyFont="1" applyFill="1" applyBorder="1" applyAlignment="1">
      <alignment horizontal="right" vertical="center"/>
    </xf>
    <xf numFmtId="0" fontId="14" fillId="0" borderId="43" xfId="0" applyFont="1" applyFill="1" applyBorder="1" applyAlignment="1">
      <alignment horizontal="right" vertical="center"/>
    </xf>
    <xf numFmtId="0" fontId="14" fillId="0" borderId="51" xfId="0" applyFont="1" applyFill="1" applyBorder="1" applyAlignment="1">
      <alignment horizontal="right" vertical="top"/>
    </xf>
    <xf numFmtId="0" fontId="14" fillId="0" borderId="52" xfId="0" applyFont="1" applyFill="1" applyBorder="1" applyAlignment="1">
      <alignment horizontal="right" vertical="center"/>
    </xf>
    <xf numFmtId="0" fontId="14" fillId="0" borderId="45" xfId="0" applyFont="1" applyFill="1" applyBorder="1" applyAlignment="1">
      <alignment horizontal="left" vertical="center"/>
    </xf>
    <xf numFmtId="0" fontId="14" fillId="0" borderId="53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/>
    </xf>
    <xf numFmtId="0" fontId="14" fillId="0" borderId="49" xfId="0" applyFont="1" applyFill="1" applyBorder="1" applyAlignment="1">
      <alignment horizontal="left"/>
    </xf>
    <xf numFmtId="0" fontId="14" fillId="0" borderId="50" xfId="0" applyFont="1" applyFill="1" applyBorder="1" applyAlignment="1">
      <alignment horizontal="left"/>
    </xf>
    <xf numFmtId="0" fontId="10" fillId="0" borderId="50" xfId="0" applyFont="1" applyFill="1" applyBorder="1" applyAlignment="1">
      <alignment horizontal="left"/>
    </xf>
    <xf numFmtId="0" fontId="10" fillId="0" borderId="44" xfId="0" applyFont="1" applyFill="1" applyBorder="1" applyAlignment="1">
      <alignment horizontal="left" vertical="center"/>
    </xf>
    <xf numFmtId="0" fontId="14" fillId="0" borderId="54" xfId="0" applyFont="1" applyFill="1" applyBorder="1" applyAlignment="1">
      <alignment horizontal="left" vertical="center"/>
    </xf>
    <xf numFmtId="0" fontId="14" fillId="0" borderId="50" xfId="0" applyFont="1" applyFill="1" applyBorder="1" applyAlignment="1">
      <alignment horizontal="left" vertical="top"/>
    </xf>
    <xf numFmtId="0" fontId="14" fillId="0" borderId="46" xfId="0" applyFont="1" applyFill="1" applyBorder="1" applyAlignment="1">
      <alignment horizontal="left" vertical="top"/>
    </xf>
    <xf numFmtId="0" fontId="14" fillId="0" borderId="49" xfId="0" applyFont="1" applyFill="1" applyBorder="1" applyAlignment="1">
      <alignment horizontal="left" vertical="top"/>
    </xf>
    <xf numFmtId="0" fontId="14" fillId="0" borderId="41" xfId="0" applyFont="1" applyFill="1" applyBorder="1" applyAlignment="1">
      <alignment horizontal="left" vertical="top"/>
    </xf>
    <xf numFmtId="0" fontId="14" fillId="0" borderId="52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/>
    </xf>
    <xf numFmtId="0" fontId="14" fillId="0" borderId="46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horizontal="right" vertical="center"/>
    </xf>
    <xf numFmtId="0" fontId="10" fillId="0" borderId="45" xfId="0" applyFont="1" applyFill="1" applyBorder="1" applyAlignment="1">
      <alignment horizontal="right" vertical="center"/>
    </xf>
    <xf numFmtId="0" fontId="14" fillId="0" borderId="56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horizontal="left"/>
    </xf>
    <xf numFmtId="0" fontId="14" fillId="0" borderId="57" xfId="0" applyFont="1" applyFill="1" applyBorder="1" applyAlignment="1">
      <alignment horizontal="left" vertical="center"/>
    </xf>
    <xf numFmtId="0" fontId="14" fillId="0" borderId="58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/>
    </xf>
    <xf numFmtId="0" fontId="14" fillId="0" borderId="49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top"/>
    </xf>
    <xf numFmtId="0" fontId="14" fillId="0" borderId="42" xfId="0" applyFont="1" applyFill="1" applyBorder="1" applyAlignment="1">
      <alignment horizontal="left" vertical="top"/>
    </xf>
    <xf numFmtId="0" fontId="10" fillId="0" borderId="51" xfId="0" applyFont="1" applyFill="1" applyBorder="1" applyAlignment="1">
      <alignment horizontal="right" vertical="top"/>
    </xf>
    <xf numFmtId="0" fontId="14" fillId="0" borderId="41" xfId="0" applyFont="1" applyFill="1" applyBorder="1" applyAlignment="1">
      <alignment horizontal="right" vertical="center"/>
    </xf>
    <xf numFmtId="0" fontId="10" fillId="0" borderId="43" xfId="0" applyFont="1" applyFill="1" applyBorder="1" applyAlignment="1">
      <alignment horizontal="right" vertical="center"/>
    </xf>
    <xf numFmtId="0" fontId="14" fillId="0" borderId="50" xfId="0" applyFont="1" applyFill="1" applyBorder="1" applyAlignment="1">
      <alignment horizontal="left" vertical="center"/>
    </xf>
    <xf numFmtId="0" fontId="14" fillId="0" borderId="59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right"/>
    </xf>
    <xf numFmtId="0" fontId="10" fillId="0" borderId="46" xfId="0" applyFont="1" applyFill="1" applyBorder="1" applyAlignment="1">
      <alignment horizontal="right"/>
    </xf>
    <xf numFmtId="0" fontId="10" fillId="0" borderId="45" xfId="0" applyFont="1" applyFill="1" applyBorder="1" applyAlignment="1">
      <alignment horizontal="left" vertical="top"/>
    </xf>
    <xf numFmtId="0" fontId="10" fillId="0" borderId="45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horizontal="right"/>
    </xf>
    <xf numFmtId="0" fontId="14" fillId="0" borderId="44" xfId="0" applyFont="1" applyFill="1" applyBorder="1" applyAlignment="1">
      <alignment horizontal="right"/>
    </xf>
    <xf numFmtId="0" fontId="14" fillId="0" borderId="60" xfId="0" applyFont="1" applyFill="1" applyBorder="1" applyAlignment="1">
      <alignment horizontal="right"/>
    </xf>
    <xf numFmtId="0" fontId="10" fillId="0" borderId="44" xfId="0" applyFont="1" applyFill="1" applyBorder="1" applyAlignment="1">
      <alignment horizontal="right" vertical="center"/>
    </xf>
    <xf numFmtId="0" fontId="10" fillId="0" borderId="54" xfId="0" applyFont="1" applyFill="1" applyBorder="1" applyAlignment="1">
      <alignment horizontal="left" vertical="center"/>
    </xf>
    <xf numFmtId="0" fontId="10" fillId="0" borderId="61" xfId="0" applyFont="1" applyFill="1" applyBorder="1" applyAlignment="1">
      <alignment horizontal="left" vertical="top"/>
    </xf>
    <xf numFmtId="0" fontId="14" fillId="0" borderId="50" xfId="0" applyFont="1" applyFill="1" applyBorder="1" applyAlignment="1">
      <alignment horizontal="right" vertical="center"/>
    </xf>
    <xf numFmtId="0" fontId="14" fillId="0" borderId="53" xfId="0" applyFont="1" applyFill="1" applyBorder="1" applyAlignment="1">
      <alignment horizontal="left"/>
    </xf>
    <xf numFmtId="0" fontId="14" fillId="0" borderId="42" xfId="0" applyFont="1" applyFill="1" applyBorder="1" applyAlignment="1">
      <alignment horizontal="left" vertical="center"/>
    </xf>
    <xf numFmtId="0" fontId="14" fillId="0" borderId="62" xfId="0" applyFont="1" applyFill="1" applyBorder="1" applyAlignment="1">
      <alignment horizontal="right" vertical="center"/>
    </xf>
    <xf numFmtId="0" fontId="14" fillId="0" borderId="58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horizontal="right"/>
    </xf>
    <xf numFmtId="0" fontId="10" fillId="0" borderId="43" xfId="0" applyFont="1" applyFill="1" applyBorder="1" applyAlignment="1">
      <alignment horizontal="right"/>
    </xf>
    <xf numFmtId="0" fontId="10" fillId="0" borderId="63" xfId="0" applyFont="1" applyFill="1" applyBorder="1" applyAlignment="1">
      <alignment horizontal="right" vertical="center"/>
    </xf>
    <xf numFmtId="0" fontId="14" fillId="0" borderId="61" xfId="0" applyFont="1" applyFill="1" applyBorder="1" applyAlignment="1">
      <alignment horizontal="left" vertical="top"/>
    </xf>
    <xf numFmtId="0" fontId="14" fillId="0" borderId="64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523875</xdr:colOff>
      <xdr:row>62</xdr:row>
      <xdr:rowOff>161925</xdr:rowOff>
    </xdr:from>
    <xdr:to>
      <xdr:col>26</xdr:col>
      <xdr:colOff>1190625</xdr:colOff>
      <xdr:row>62</xdr:row>
      <xdr:rowOff>161925</xdr:rowOff>
    </xdr:to>
    <xdr:sp>
      <xdr:nvSpPr>
        <xdr:cNvPr id="1" name="直線コネクタ 2"/>
        <xdr:cNvSpPr>
          <a:spLocks/>
        </xdr:cNvSpPr>
      </xdr:nvSpPr>
      <xdr:spPr>
        <a:xfrm>
          <a:off x="8886825" y="17287875"/>
          <a:ext cx="6667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20</xdr:row>
      <xdr:rowOff>123825</xdr:rowOff>
    </xdr:from>
    <xdr:to>
      <xdr:col>3</xdr:col>
      <xdr:colOff>0</xdr:colOff>
      <xdr:row>20</xdr:row>
      <xdr:rowOff>142875</xdr:rowOff>
    </xdr:to>
    <xdr:sp>
      <xdr:nvSpPr>
        <xdr:cNvPr id="2" name="直線コネクタ 4"/>
        <xdr:cNvSpPr>
          <a:spLocks/>
        </xdr:cNvSpPr>
      </xdr:nvSpPr>
      <xdr:spPr>
        <a:xfrm flipV="1">
          <a:off x="428625" y="5648325"/>
          <a:ext cx="1266825" cy="190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41</xdr:row>
      <xdr:rowOff>152400</xdr:rowOff>
    </xdr:from>
    <xdr:to>
      <xdr:col>5</xdr:col>
      <xdr:colOff>104775</xdr:colOff>
      <xdr:row>41</xdr:row>
      <xdr:rowOff>161925</xdr:rowOff>
    </xdr:to>
    <xdr:sp>
      <xdr:nvSpPr>
        <xdr:cNvPr id="3" name="直線コネクタ 5"/>
        <xdr:cNvSpPr>
          <a:spLocks/>
        </xdr:cNvSpPr>
      </xdr:nvSpPr>
      <xdr:spPr>
        <a:xfrm flipV="1">
          <a:off x="1971675" y="11477625"/>
          <a:ext cx="1352550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138"/>
  <sheetViews>
    <sheetView view="pageBreakPreview" zoomScale="60" zoomScaleNormal="70" zoomScalePageLayoutView="0" workbookViewId="0" topLeftCell="A1">
      <pane xSplit="9" ySplit="2" topLeftCell="L6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H70" sqref="H70"/>
    </sheetView>
  </sheetViews>
  <sheetFormatPr defaultColWidth="13.625" defaultRowHeight="22.5" customHeight="1"/>
  <cols>
    <col min="1" max="1" width="6.625" style="76" hidden="1" customWidth="1"/>
    <col min="2" max="2" width="7.25390625" style="76" bestFit="1" customWidth="1"/>
    <col min="3" max="3" width="8.25390625" style="76" bestFit="1" customWidth="1"/>
    <col min="4" max="4" width="15.125" style="76" hidden="1" customWidth="1"/>
    <col min="5" max="5" width="15.50390625" style="77" hidden="1" customWidth="1"/>
    <col min="6" max="6" width="9.50390625" style="78" hidden="1" customWidth="1"/>
    <col min="7" max="7" width="8.00390625" style="78" hidden="1" customWidth="1"/>
    <col min="8" max="8" width="18.625" style="79" bestFit="1" customWidth="1"/>
    <col min="9" max="9" width="15.50390625" style="80" bestFit="1" customWidth="1"/>
    <col min="10" max="10" width="10.50390625" style="81" hidden="1" customWidth="1"/>
    <col min="11" max="11" width="23.625" style="82" hidden="1" customWidth="1"/>
    <col min="12" max="12" width="11.75390625" style="83" bestFit="1" customWidth="1"/>
    <col min="13" max="13" width="9.875" style="80" hidden="1" customWidth="1"/>
    <col min="14" max="14" width="10.375" style="84" hidden="1" customWidth="1"/>
    <col min="15" max="15" width="11.75390625" style="85" hidden="1" customWidth="1"/>
    <col min="16" max="19" width="12.875" style="86" hidden="1" customWidth="1"/>
    <col min="20" max="21" width="11.00390625" style="87" hidden="1" customWidth="1"/>
    <col min="22" max="22" width="15.375" style="87" hidden="1" customWidth="1"/>
    <col min="23" max="23" width="12.875" style="87" hidden="1" customWidth="1"/>
    <col min="24" max="24" width="9.25390625" style="88" bestFit="1" customWidth="1"/>
    <col min="25" max="25" width="9.875" style="89" bestFit="1" customWidth="1"/>
    <col min="26" max="26" width="11.875" style="76" customWidth="1"/>
    <col min="27" max="27" width="9.25390625" style="90" customWidth="1"/>
    <col min="28" max="28" width="13.50390625" style="76" customWidth="1"/>
    <col min="29" max="29" width="23.625" style="91" hidden="1" customWidth="1"/>
    <col min="30" max="32" width="6.375" style="76" hidden="1" customWidth="1"/>
    <col min="33" max="16384" width="13.625" style="3" customWidth="1"/>
  </cols>
  <sheetData>
    <row r="1" spans="1:32" ht="22.5" customHeight="1">
      <c r="A1" s="274" t="s">
        <v>4</v>
      </c>
      <c r="B1" s="268" t="s">
        <v>5</v>
      </c>
      <c r="C1" s="268" t="s">
        <v>6</v>
      </c>
      <c r="D1" s="268" t="s">
        <v>7</v>
      </c>
      <c r="E1" s="280" t="s">
        <v>8</v>
      </c>
      <c r="F1" s="276" t="s">
        <v>9</v>
      </c>
      <c r="G1" s="276" t="s">
        <v>10</v>
      </c>
      <c r="H1" s="278" t="s">
        <v>11</v>
      </c>
      <c r="I1" s="254" t="s">
        <v>12</v>
      </c>
      <c r="J1" s="258" t="s">
        <v>13</v>
      </c>
      <c r="K1" s="256" t="s">
        <v>14</v>
      </c>
      <c r="L1" s="254" t="s">
        <v>15</v>
      </c>
      <c r="M1" s="254" t="s">
        <v>249</v>
      </c>
      <c r="N1" s="256" t="s">
        <v>16</v>
      </c>
      <c r="O1" s="265" t="s">
        <v>250</v>
      </c>
      <c r="P1" s="267" t="s">
        <v>17</v>
      </c>
      <c r="Q1" s="267"/>
      <c r="R1" s="267"/>
      <c r="S1" s="267"/>
      <c r="T1" s="271" t="s">
        <v>18</v>
      </c>
      <c r="U1" s="271"/>
      <c r="V1" s="271"/>
      <c r="W1" s="271"/>
      <c r="X1" s="272" t="s">
        <v>19</v>
      </c>
      <c r="Y1" s="268" t="s">
        <v>20</v>
      </c>
      <c r="Z1" s="1" t="s">
        <v>21</v>
      </c>
      <c r="AA1" s="269" t="s">
        <v>22</v>
      </c>
      <c r="AB1" s="2" t="s">
        <v>21</v>
      </c>
      <c r="AC1" s="260" t="s">
        <v>23</v>
      </c>
      <c r="AD1" s="262" t="s">
        <v>24</v>
      </c>
      <c r="AE1" s="263"/>
      <c r="AF1" s="264"/>
    </row>
    <row r="2" spans="1:32" ht="22.5" customHeight="1">
      <c r="A2" s="275"/>
      <c r="B2" s="261"/>
      <c r="C2" s="261"/>
      <c r="D2" s="261"/>
      <c r="E2" s="281"/>
      <c r="F2" s="277"/>
      <c r="G2" s="277"/>
      <c r="H2" s="279"/>
      <c r="I2" s="255"/>
      <c r="J2" s="259"/>
      <c r="K2" s="257"/>
      <c r="L2" s="255"/>
      <c r="M2" s="255"/>
      <c r="N2" s="257"/>
      <c r="O2" s="266"/>
      <c r="P2" s="4" t="s">
        <v>25</v>
      </c>
      <c r="Q2" s="4" t="s">
        <v>26</v>
      </c>
      <c r="R2" s="4" t="s">
        <v>27</v>
      </c>
      <c r="S2" s="4" t="s">
        <v>28</v>
      </c>
      <c r="T2" s="5" t="s">
        <v>29</v>
      </c>
      <c r="U2" s="5" t="s">
        <v>30</v>
      </c>
      <c r="V2" s="5" t="s">
        <v>31</v>
      </c>
      <c r="W2" s="6" t="s">
        <v>32</v>
      </c>
      <c r="X2" s="273"/>
      <c r="Y2" s="261"/>
      <c r="Z2" s="7" t="s">
        <v>33</v>
      </c>
      <c r="AA2" s="270"/>
      <c r="AB2" s="8" t="s">
        <v>34</v>
      </c>
      <c r="AC2" s="261"/>
      <c r="AD2" s="9">
        <v>40760</v>
      </c>
      <c r="AE2" s="9">
        <v>40761</v>
      </c>
      <c r="AF2" s="10">
        <v>40762</v>
      </c>
    </row>
    <row r="3" spans="1:32" ht="22.5" customHeight="1">
      <c r="A3" s="11">
        <v>1470</v>
      </c>
      <c r="B3" s="11" t="s">
        <v>57</v>
      </c>
      <c r="C3" s="11">
        <v>1</v>
      </c>
      <c r="D3" s="11" t="s">
        <v>37</v>
      </c>
      <c r="E3" s="12" t="str">
        <f aca="true" t="shared" si="0" ref="E3:E34">B3&amp;"-"&amp;C3&amp;"-"&amp;D3</f>
        <v>ふじ-1-A</v>
      </c>
      <c r="F3" s="13" t="s">
        <v>35</v>
      </c>
      <c r="G3" s="13"/>
      <c r="H3" s="30" t="s">
        <v>67</v>
      </c>
      <c r="I3" s="16" t="s">
        <v>296</v>
      </c>
      <c r="J3" s="17">
        <v>17478</v>
      </c>
      <c r="K3" s="18" t="str">
        <f aca="true" t="shared" si="1" ref="K3:K34">IF(J3="","",DATEDIF(J3,"2011/4/1","y")&amp;"歳")</f>
        <v>63歳</v>
      </c>
      <c r="L3" s="20" t="s">
        <v>38</v>
      </c>
      <c r="M3" s="20">
        <f aca="true" t="shared" si="2" ref="M3:M34">IF(K3="60歳","還暦",IF(K3="70歳","古希",IF(K3="77歳","喜寿",IF(K3&gt;="80歳","長寿",""))))&amp;IF(W3="優勝",V3&amp;W3,"")</f>
      </c>
      <c r="N3" s="21" t="str">
        <f aca="true" t="shared" si="3" ref="N3:N34">L3&amp;":"&amp;M3</f>
        <v>愛知:</v>
      </c>
      <c r="O3" s="22">
        <v>23</v>
      </c>
      <c r="P3" s="23"/>
      <c r="Q3" s="23"/>
      <c r="R3" s="23"/>
      <c r="S3" s="23"/>
      <c r="T3" s="31"/>
      <c r="U3" s="24" t="s">
        <v>35</v>
      </c>
      <c r="V3" s="31" t="s">
        <v>57</v>
      </c>
      <c r="W3" s="32" t="s">
        <v>259</v>
      </c>
      <c r="X3" s="26" t="s">
        <v>338</v>
      </c>
      <c r="Y3" s="33" t="s">
        <v>100</v>
      </c>
      <c r="Z3" s="34"/>
      <c r="AA3" s="28" t="s">
        <v>35</v>
      </c>
      <c r="AB3" s="34"/>
      <c r="AC3" s="29"/>
      <c r="AD3" s="11">
        <v>3</v>
      </c>
      <c r="AE3" s="11">
        <v>3</v>
      </c>
      <c r="AF3" s="11"/>
    </row>
    <row r="4" spans="1:32" ht="22.5" customHeight="1">
      <c r="A4" s="11">
        <v>1434</v>
      </c>
      <c r="B4" s="11" t="s">
        <v>57</v>
      </c>
      <c r="C4" s="11">
        <v>1</v>
      </c>
      <c r="D4" s="11" t="s">
        <v>39</v>
      </c>
      <c r="E4" s="12" t="str">
        <f t="shared" si="0"/>
        <v>ふじ-1-B</v>
      </c>
      <c r="F4" s="13" t="s">
        <v>35</v>
      </c>
      <c r="G4" s="14"/>
      <c r="H4" s="15" t="s">
        <v>68</v>
      </c>
      <c r="I4" s="16" t="s">
        <v>301</v>
      </c>
      <c r="J4" s="17">
        <v>21972</v>
      </c>
      <c r="K4" s="18" t="str">
        <f t="shared" si="1"/>
        <v>51歳</v>
      </c>
      <c r="L4" s="19" t="s">
        <v>38</v>
      </c>
      <c r="M4" s="20">
        <f t="shared" si="2"/>
      </c>
      <c r="N4" s="21" t="str">
        <f t="shared" si="3"/>
        <v>愛知:</v>
      </c>
      <c r="O4" s="22">
        <v>23</v>
      </c>
      <c r="P4" s="23"/>
      <c r="Q4" s="23"/>
      <c r="R4" s="23"/>
      <c r="S4" s="23"/>
      <c r="T4" s="24"/>
      <c r="U4" s="24" t="s">
        <v>35</v>
      </c>
      <c r="V4" s="24" t="s">
        <v>57</v>
      </c>
      <c r="W4" s="25" t="s">
        <v>259</v>
      </c>
      <c r="X4" s="26" t="s">
        <v>338</v>
      </c>
      <c r="Y4" s="27" t="s">
        <v>100</v>
      </c>
      <c r="Z4" s="11"/>
      <c r="AA4" s="28" t="s">
        <v>3</v>
      </c>
      <c r="AB4" s="11"/>
      <c r="AC4" s="29"/>
      <c r="AD4" s="11">
        <v>3</v>
      </c>
      <c r="AE4" s="11">
        <v>3</v>
      </c>
      <c r="AF4" s="11"/>
    </row>
    <row r="5" spans="1:32" ht="22.5" customHeight="1">
      <c r="A5" s="11">
        <v>1507</v>
      </c>
      <c r="B5" s="11" t="s">
        <v>57</v>
      </c>
      <c r="C5" s="11">
        <v>2</v>
      </c>
      <c r="D5" s="11" t="s">
        <v>37</v>
      </c>
      <c r="E5" s="12" t="str">
        <f t="shared" si="0"/>
        <v>ふじ-2-A</v>
      </c>
      <c r="F5" s="13" t="s">
        <v>35</v>
      </c>
      <c r="G5" s="13"/>
      <c r="H5" s="30" t="s">
        <v>69</v>
      </c>
      <c r="I5" s="16" t="s">
        <v>322</v>
      </c>
      <c r="J5" s="17">
        <v>21515</v>
      </c>
      <c r="K5" s="18" t="str">
        <f t="shared" si="1"/>
        <v>52歳</v>
      </c>
      <c r="L5" s="20" t="s">
        <v>43</v>
      </c>
      <c r="M5" s="20">
        <f t="shared" si="2"/>
      </c>
      <c r="N5" s="21" t="str">
        <f t="shared" si="3"/>
        <v>島根:</v>
      </c>
      <c r="O5" s="22">
        <v>32</v>
      </c>
      <c r="P5" s="23"/>
      <c r="Q5" s="23"/>
      <c r="R5" s="23"/>
      <c r="S5" s="23"/>
      <c r="T5" s="31" t="s">
        <v>35</v>
      </c>
      <c r="U5" s="24"/>
      <c r="V5" s="31"/>
      <c r="W5" s="32"/>
      <c r="X5" s="26" t="s">
        <v>338</v>
      </c>
      <c r="Y5" s="33" t="s">
        <v>100</v>
      </c>
      <c r="Z5" s="34" t="s">
        <v>36</v>
      </c>
      <c r="AA5" s="49" t="s">
        <v>36</v>
      </c>
      <c r="AB5" s="34" t="s">
        <v>36</v>
      </c>
      <c r="AC5" s="29"/>
      <c r="AD5" s="11"/>
      <c r="AE5" s="11"/>
      <c r="AF5" s="11"/>
    </row>
    <row r="6" spans="1:32" ht="22.5" customHeight="1">
      <c r="A6" s="11">
        <v>1508</v>
      </c>
      <c r="B6" s="11" t="s">
        <v>57</v>
      </c>
      <c r="C6" s="11">
        <v>2</v>
      </c>
      <c r="D6" s="11" t="s">
        <v>39</v>
      </c>
      <c r="E6" s="12" t="str">
        <f t="shared" si="0"/>
        <v>ふじ-2-B</v>
      </c>
      <c r="F6" s="13" t="s">
        <v>35</v>
      </c>
      <c r="G6" s="14"/>
      <c r="H6" s="15" t="s">
        <v>70</v>
      </c>
      <c r="I6" s="16" t="s">
        <v>323</v>
      </c>
      <c r="J6" s="17">
        <v>20829</v>
      </c>
      <c r="K6" s="18" t="str">
        <f t="shared" si="1"/>
        <v>54歳</v>
      </c>
      <c r="L6" s="19" t="s">
        <v>43</v>
      </c>
      <c r="M6" s="20">
        <f t="shared" si="2"/>
      </c>
      <c r="N6" s="21" t="str">
        <f t="shared" si="3"/>
        <v>島根:</v>
      </c>
      <c r="O6" s="22">
        <v>32</v>
      </c>
      <c r="P6" s="23"/>
      <c r="Q6" s="23"/>
      <c r="R6" s="23"/>
      <c r="S6" s="23"/>
      <c r="T6" s="24" t="s">
        <v>35</v>
      </c>
      <c r="U6" s="24"/>
      <c r="V6" s="24"/>
      <c r="W6" s="25"/>
      <c r="X6" s="26"/>
      <c r="Y6" s="27" t="s">
        <v>100</v>
      </c>
      <c r="Z6" s="11" t="s">
        <v>36</v>
      </c>
      <c r="AA6" s="49" t="s">
        <v>36</v>
      </c>
      <c r="AB6" s="11" t="s">
        <v>36</v>
      </c>
      <c r="AC6" s="29"/>
      <c r="AD6" s="11"/>
      <c r="AE6" s="11"/>
      <c r="AF6" s="11"/>
    </row>
    <row r="7" spans="1:32" ht="22.5" customHeight="1">
      <c r="A7" s="11">
        <v>1433</v>
      </c>
      <c r="B7" s="11" t="s">
        <v>57</v>
      </c>
      <c r="C7" s="11">
        <v>3</v>
      </c>
      <c r="D7" s="11" t="s">
        <v>37</v>
      </c>
      <c r="E7" s="12" t="str">
        <f t="shared" si="0"/>
        <v>ふじ-3-A</v>
      </c>
      <c r="F7" s="13" t="s">
        <v>35</v>
      </c>
      <c r="G7" s="13"/>
      <c r="H7" s="30" t="s">
        <v>71</v>
      </c>
      <c r="I7" s="16" t="s">
        <v>310</v>
      </c>
      <c r="J7" s="17">
        <v>18943</v>
      </c>
      <c r="K7" s="18" t="str">
        <f t="shared" si="1"/>
        <v>59歳</v>
      </c>
      <c r="L7" s="20" t="s">
        <v>40</v>
      </c>
      <c r="M7" s="20">
        <f t="shared" si="2"/>
      </c>
      <c r="N7" s="21" t="str">
        <f t="shared" si="3"/>
        <v>京都:</v>
      </c>
      <c r="O7" s="22">
        <v>26</v>
      </c>
      <c r="P7" s="23"/>
      <c r="Q7" s="23"/>
      <c r="R7" s="23"/>
      <c r="S7" s="23"/>
      <c r="T7" s="31"/>
      <c r="U7" s="24" t="s">
        <v>35</v>
      </c>
      <c r="V7" s="31"/>
      <c r="W7" s="32"/>
      <c r="X7" s="26"/>
      <c r="Y7" s="33" t="s">
        <v>100</v>
      </c>
      <c r="Z7" s="34"/>
      <c r="AA7" s="28" t="s">
        <v>3</v>
      </c>
      <c r="AB7" s="34"/>
      <c r="AC7" s="29"/>
      <c r="AD7" s="11"/>
      <c r="AE7" s="11"/>
      <c r="AF7" s="11"/>
    </row>
    <row r="8" spans="1:32" ht="22.5" customHeight="1">
      <c r="A8" s="11">
        <v>1469</v>
      </c>
      <c r="B8" s="11" t="s">
        <v>57</v>
      </c>
      <c r="C8" s="11">
        <v>3</v>
      </c>
      <c r="D8" s="11" t="s">
        <v>39</v>
      </c>
      <c r="E8" s="12" t="str">
        <f t="shared" si="0"/>
        <v>ふじ-3-B</v>
      </c>
      <c r="F8" s="13" t="s">
        <v>35</v>
      </c>
      <c r="G8" s="14"/>
      <c r="H8" s="15" t="s">
        <v>72</v>
      </c>
      <c r="I8" s="16" t="s">
        <v>305</v>
      </c>
      <c r="J8" s="17">
        <v>18301</v>
      </c>
      <c r="K8" s="18" t="str">
        <f t="shared" si="1"/>
        <v>61歳</v>
      </c>
      <c r="L8" s="19" t="s">
        <v>40</v>
      </c>
      <c r="M8" s="20">
        <f t="shared" si="2"/>
      </c>
      <c r="N8" s="21" t="str">
        <f t="shared" si="3"/>
        <v>京都:</v>
      </c>
      <c r="O8" s="22">
        <v>26</v>
      </c>
      <c r="P8" s="23"/>
      <c r="Q8" s="23"/>
      <c r="R8" s="23"/>
      <c r="S8" s="23"/>
      <c r="T8" s="24" t="s">
        <v>35</v>
      </c>
      <c r="U8" s="24"/>
      <c r="V8" s="24"/>
      <c r="W8" s="25"/>
      <c r="X8" s="26"/>
      <c r="Y8" s="27" t="s">
        <v>100</v>
      </c>
      <c r="Z8" s="11"/>
      <c r="AA8" s="28" t="s">
        <v>3</v>
      </c>
      <c r="AB8" s="11"/>
      <c r="AC8" s="29"/>
      <c r="AD8" s="11"/>
      <c r="AE8" s="11"/>
      <c r="AF8" s="11"/>
    </row>
    <row r="9" spans="1:32" ht="22.5" customHeight="1">
      <c r="A9" s="11">
        <v>1484</v>
      </c>
      <c r="B9" s="11" t="s">
        <v>57</v>
      </c>
      <c r="C9" s="11">
        <v>4</v>
      </c>
      <c r="D9" s="11" t="s">
        <v>37</v>
      </c>
      <c r="E9" s="12" t="str">
        <f t="shared" si="0"/>
        <v>ふじ-4-A</v>
      </c>
      <c r="F9" s="13" t="s">
        <v>35</v>
      </c>
      <c r="G9" s="13"/>
      <c r="H9" s="30" t="s">
        <v>73</v>
      </c>
      <c r="I9" s="16" t="s">
        <v>274</v>
      </c>
      <c r="J9" s="17">
        <v>18242</v>
      </c>
      <c r="K9" s="18" t="str">
        <f t="shared" si="1"/>
        <v>61歳</v>
      </c>
      <c r="L9" s="20" t="s">
        <v>48</v>
      </c>
      <c r="M9" s="20">
        <f t="shared" si="2"/>
      </c>
      <c r="N9" s="21" t="str">
        <f t="shared" si="3"/>
        <v>東京:</v>
      </c>
      <c r="O9" s="22">
        <v>13</v>
      </c>
      <c r="P9" s="23"/>
      <c r="Q9" s="23"/>
      <c r="R9" s="23"/>
      <c r="S9" s="23"/>
      <c r="T9" s="31" t="s">
        <v>35</v>
      </c>
      <c r="U9" s="24"/>
      <c r="V9" s="31"/>
      <c r="W9" s="32"/>
      <c r="X9" s="26" t="s">
        <v>338</v>
      </c>
      <c r="Y9" s="33" t="s">
        <v>100</v>
      </c>
      <c r="Z9" s="34"/>
      <c r="AA9" s="28" t="s">
        <v>35</v>
      </c>
      <c r="AB9" s="34"/>
      <c r="AC9" s="29"/>
      <c r="AD9" s="11">
        <v>4</v>
      </c>
      <c r="AE9" s="11">
        <v>4</v>
      </c>
      <c r="AF9" s="11"/>
    </row>
    <row r="10" spans="1:32" ht="22.5" customHeight="1">
      <c r="A10" s="11">
        <v>1499</v>
      </c>
      <c r="B10" s="11" t="s">
        <v>57</v>
      </c>
      <c r="C10" s="11">
        <v>4</v>
      </c>
      <c r="D10" s="11" t="s">
        <v>39</v>
      </c>
      <c r="E10" s="12" t="str">
        <f t="shared" si="0"/>
        <v>ふじ-4-B</v>
      </c>
      <c r="F10" s="13" t="s">
        <v>35</v>
      </c>
      <c r="G10" s="14"/>
      <c r="H10" s="15" t="s">
        <v>74</v>
      </c>
      <c r="I10" s="16" t="s">
        <v>273</v>
      </c>
      <c r="J10" s="17">
        <v>15192</v>
      </c>
      <c r="K10" s="18" t="str">
        <f t="shared" si="1"/>
        <v>69歳</v>
      </c>
      <c r="L10" s="19" t="s">
        <v>48</v>
      </c>
      <c r="M10" s="20">
        <f t="shared" si="2"/>
      </c>
      <c r="N10" s="21" t="str">
        <f t="shared" si="3"/>
        <v>東京:</v>
      </c>
      <c r="O10" s="22">
        <v>13</v>
      </c>
      <c r="P10" s="23"/>
      <c r="Q10" s="23"/>
      <c r="R10" s="23"/>
      <c r="S10" s="23"/>
      <c r="T10" s="24" t="s">
        <v>35</v>
      </c>
      <c r="U10" s="24"/>
      <c r="V10" s="24"/>
      <c r="W10" s="25"/>
      <c r="X10" s="26" t="s">
        <v>338</v>
      </c>
      <c r="Y10" s="27" t="s">
        <v>100</v>
      </c>
      <c r="Z10" s="11"/>
      <c r="AA10" s="28" t="s">
        <v>3</v>
      </c>
      <c r="AB10" s="11"/>
      <c r="AC10" s="29"/>
      <c r="AD10" s="11">
        <v>4</v>
      </c>
      <c r="AE10" s="11">
        <v>4</v>
      </c>
      <c r="AF10" s="11"/>
    </row>
    <row r="11" spans="1:32" ht="22.5" customHeight="1">
      <c r="A11" s="11">
        <v>1500</v>
      </c>
      <c r="B11" s="11" t="s">
        <v>57</v>
      </c>
      <c r="C11" s="11">
        <v>5</v>
      </c>
      <c r="D11" s="11" t="s">
        <v>37</v>
      </c>
      <c r="E11" s="12" t="str">
        <f t="shared" si="0"/>
        <v>ふじ-5-A</v>
      </c>
      <c r="F11" s="13" t="s">
        <v>35</v>
      </c>
      <c r="G11" s="13"/>
      <c r="H11" s="30" t="s">
        <v>75</v>
      </c>
      <c r="I11" s="16" t="s">
        <v>287</v>
      </c>
      <c r="J11" s="17">
        <v>19029</v>
      </c>
      <c r="K11" s="18" t="str">
        <f t="shared" si="1"/>
        <v>59歳</v>
      </c>
      <c r="L11" s="20" t="s">
        <v>38</v>
      </c>
      <c r="M11" s="20">
        <f t="shared" si="2"/>
      </c>
      <c r="N11" s="21" t="str">
        <f t="shared" si="3"/>
        <v>愛知:</v>
      </c>
      <c r="O11" s="22">
        <v>23</v>
      </c>
      <c r="P11" s="23"/>
      <c r="Q11" s="23"/>
      <c r="R11" s="23"/>
      <c r="S11" s="23"/>
      <c r="T11" s="31"/>
      <c r="U11" s="24" t="s">
        <v>35</v>
      </c>
      <c r="V11" s="31" t="s">
        <v>57</v>
      </c>
      <c r="W11" s="32"/>
      <c r="X11" s="26" t="s">
        <v>338</v>
      </c>
      <c r="Y11" s="33" t="s">
        <v>100</v>
      </c>
      <c r="Z11" s="34"/>
      <c r="AA11" s="28" t="s">
        <v>35</v>
      </c>
      <c r="AB11" s="34"/>
      <c r="AC11" s="29"/>
      <c r="AD11" s="11"/>
      <c r="AE11" s="11"/>
      <c r="AF11" s="11"/>
    </row>
    <row r="12" spans="1:32" ht="22.5" customHeight="1">
      <c r="A12" s="11">
        <v>1514</v>
      </c>
      <c r="B12" s="11" t="s">
        <v>57</v>
      </c>
      <c r="C12" s="11">
        <v>5</v>
      </c>
      <c r="D12" s="11" t="s">
        <v>39</v>
      </c>
      <c r="E12" s="12" t="str">
        <f t="shared" si="0"/>
        <v>ふじ-5-B</v>
      </c>
      <c r="F12" s="13" t="s">
        <v>35</v>
      </c>
      <c r="G12" s="14"/>
      <c r="H12" s="15" t="s">
        <v>76</v>
      </c>
      <c r="I12" s="16" t="s">
        <v>300</v>
      </c>
      <c r="J12" s="17">
        <v>17948</v>
      </c>
      <c r="K12" s="18" t="str">
        <f t="shared" si="1"/>
        <v>62歳</v>
      </c>
      <c r="L12" s="19" t="s">
        <v>38</v>
      </c>
      <c r="M12" s="20">
        <f t="shared" si="2"/>
      </c>
      <c r="N12" s="21" t="str">
        <f t="shared" si="3"/>
        <v>愛知:</v>
      </c>
      <c r="O12" s="22">
        <v>23</v>
      </c>
      <c r="P12" s="23"/>
      <c r="Q12" s="23"/>
      <c r="R12" s="23"/>
      <c r="S12" s="23"/>
      <c r="T12" s="24"/>
      <c r="U12" s="24" t="s">
        <v>35</v>
      </c>
      <c r="V12" s="24" t="s">
        <v>57</v>
      </c>
      <c r="W12" s="25"/>
      <c r="X12" s="26" t="s">
        <v>338</v>
      </c>
      <c r="Y12" s="27" t="s">
        <v>100</v>
      </c>
      <c r="Z12" s="11"/>
      <c r="AA12" s="28" t="s">
        <v>3</v>
      </c>
      <c r="AB12" s="11"/>
      <c r="AC12" s="29"/>
      <c r="AD12" s="11"/>
      <c r="AE12" s="11"/>
      <c r="AF12" s="11"/>
    </row>
    <row r="13" spans="1:32" ht="22.5" customHeight="1">
      <c r="A13" s="11">
        <v>1450</v>
      </c>
      <c r="B13" s="11" t="s">
        <v>57</v>
      </c>
      <c r="C13" s="11">
        <v>6</v>
      </c>
      <c r="D13" s="11" t="s">
        <v>37</v>
      </c>
      <c r="E13" s="12" t="str">
        <f t="shared" si="0"/>
        <v>ふじ-6-A</v>
      </c>
      <c r="F13" s="13" t="s">
        <v>35</v>
      </c>
      <c r="G13" s="13"/>
      <c r="H13" s="30" t="s">
        <v>77</v>
      </c>
      <c r="I13" s="16" t="s">
        <v>334</v>
      </c>
      <c r="J13" s="17">
        <v>21162</v>
      </c>
      <c r="K13" s="18" t="str">
        <f t="shared" si="1"/>
        <v>53歳</v>
      </c>
      <c r="L13" s="20" t="s">
        <v>56</v>
      </c>
      <c r="M13" s="20">
        <f t="shared" si="2"/>
      </c>
      <c r="N13" s="21" t="str">
        <f t="shared" si="3"/>
        <v>佐賀:</v>
      </c>
      <c r="O13" s="22">
        <v>41</v>
      </c>
      <c r="P13" s="23"/>
      <c r="Q13" s="23"/>
      <c r="R13" s="23"/>
      <c r="S13" s="23"/>
      <c r="T13" s="31" t="s">
        <v>35</v>
      </c>
      <c r="U13" s="24"/>
      <c r="V13" s="31"/>
      <c r="W13" s="32"/>
      <c r="X13" s="26" t="s">
        <v>338</v>
      </c>
      <c r="Y13" s="33" t="s">
        <v>100</v>
      </c>
      <c r="Z13" s="34"/>
      <c r="AA13" s="28" t="s">
        <v>35</v>
      </c>
      <c r="AB13" s="34"/>
      <c r="AC13" s="29"/>
      <c r="AD13" s="11">
        <v>4</v>
      </c>
      <c r="AE13" s="11">
        <v>4</v>
      </c>
      <c r="AF13" s="11"/>
    </row>
    <row r="14" spans="1:32" ht="22.5" customHeight="1">
      <c r="A14" s="11">
        <v>1513</v>
      </c>
      <c r="B14" s="11" t="s">
        <v>57</v>
      </c>
      <c r="C14" s="11">
        <v>6</v>
      </c>
      <c r="D14" s="11" t="s">
        <v>39</v>
      </c>
      <c r="E14" s="12" t="str">
        <f t="shared" si="0"/>
        <v>ふじ-6-B</v>
      </c>
      <c r="F14" s="13" t="s">
        <v>35</v>
      </c>
      <c r="G14" s="14"/>
      <c r="H14" s="15" t="s">
        <v>78</v>
      </c>
      <c r="I14" s="16" t="s">
        <v>333</v>
      </c>
      <c r="J14" s="17">
        <v>16415</v>
      </c>
      <c r="K14" s="18" t="str">
        <f t="shared" si="1"/>
        <v>66歳</v>
      </c>
      <c r="L14" s="19" t="s">
        <v>56</v>
      </c>
      <c r="M14" s="20">
        <f t="shared" si="2"/>
      </c>
      <c r="N14" s="21" t="str">
        <f t="shared" si="3"/>
        <v>佐賀:</v>
      </c>
      <c r="O14" s="22">
        <v>41</v>
      </c>
      <c r="P14" s="23"/>
      <c r="Q14" s="23"/>
      <c r="R14" s="23"/>
      <c r="S14" s="23"/>
      <c r="T14" s="24" t="s">
        <v>35</v>
      </c>
      <c r="U14" s="24"/>
      <c r="V14" s="24"/>
      <c r="W14" s="25"/>
      <c r="X14" s="26" t="s">
        <v>338</v>
      </c>
      <c r="Y14" s="27" t="s">
        <v>100</v>
      </c>
      <c r="Z14" s="11"/>
      <c r="AA14" s="28" t="s">
        <v>3</v>
      </c>
      <c r="AB14" s="11"/>
      <c r="AC14" s="29"/>
      <c r="AD14" s="11">
        <v>4</v>
      </c>
      <c r="AE14" s="11">
        <v>4</v>
      </c>
      <c r="AF14" s="11"/>
    </row>
    <row r="15" spans="1:32" ht="22.5" customHeight="1">
      <c r="A15" s="35">
        <v>1449</v>
      </c>
      <c r="B15" s="35" t="s">
        <v>57</v>
      </c>
      <c r="C15" s="35">
        <v>7</v>
      </c>
      <c r="D15" s="35" t="s">
        <v>37</v>
      </c>
      <c r="E15" s="36" t="str">
        <f t="shared" si="0"/>
        <v>ふじ-7-A</v>
      </c>
      <c r="F15" s="37" t="s">
        <v>35</v>
      </c>
      <c r="G15" s="37"/>
      <c r="H15" s="38" t="s">
        <v>79</v>
      </c>
      <c r="I15" s="39" t="s">
        <v>282</v>
      </c>
      <c r="J15" s="40">
        <v>16648</v>
      </c>
      <c r="K15" s="18" t="str">
        <f t="shared" si="1"/>
        <v>65歳</v>
      </c>
      <c r="L15" s="41" t="s">
        <v>60</v>
      </c>
      <c r="M15" s="41">
        <f t="shared" si="2"/>
      </c>
      <c r="N15" s="42" t="str">
        <f t="shared" si="3"/>
        <v>静岡:</v>
      </c>
      <c r="O15" s="22">
        <v>22</v>
      </c>
      <c r="P15" s="43"/>
      <c r="Q15" s="43"/>
      <c r="R15" s="43"/>
      <c r="S15" s="43"/>
      <c r="T15" s="44"/>
      <c r="U15" s="45" t="s">
        <v>35</v>
      </c>
      <c r="V15" s="44"/>
      <c r="W15" s="46"/>
      <c r="X15" s="26" t="s">
        <v>338</v>
      </c>
      <c r="Y15" s="47" t="s">
        <v>100</v>
      </c>
      <c r="Z15" s="48"/>
      <c r="AA15" s="49" t="s">
        <v>35</v>
      </c>
      <c r="AB15" s="48"/>
      <c r="AC15" s="48"/>
      <c r="AD15" s="35">
        <v>1</v>
      </c>
      <c r="AE15" s="35">
        <v>1</v>
      </c>
      <c r="AF15" s="50"/>
    </row>
    <row r="16" spans="1:32" ht="22.5" customHeight="1">
      <c r="A16" s="35">
        <v>1455</v>
      </c>
      <c r="B16" s="35" t="s">
        <v>57</v>
      </c>
      <c r="C16" s="35">
        <v>7</v>
      </c>
      <c r="D16" s="35" t="s">
        <v>39</v>
      </c>
      <c r="E16" s="36" t="str">
        <f t="shared" si="0"/>
        <v>ふじ-7-B</v>
      </c>
      <c r="F16" s="37" t="s">
        <v>35</v>
      </c>
      <c r="G16" s="51"/>
      <c r="H16" s="52" t="s">
        <v>80</v>
      </c>
      <c r="I16" s="39" t="s">
        <v>283</v>
      </c>
      <c r="J16" s="40">
        <v>15172</v>
      </c>
      <c r="K16" s="18" t="str">
        <f t="shared" si="1"/>
        <v>69歳</v>
      </c>
      <c r="L16" s="53" t="s">
        <v>60</v>
      </c>
      <c r="M16" s="41">
        <f t="shared" si="2"/>
      </c>
      <c r="N16" s="42" t="str">
        <f t="shared" si="3"/>
        <v>静岡:</v>
      </c>
      <c r="O16" s="22">
        <v>22</v>
      </c>
      <c r="P16" s="43"/>
      <c r="Q16" s="43"/>
      <c r="R16" s="43"/>
      <c r="S16" s="43"/>
      <c r="T16" s="45"/>
      <c r="U16" s="45" t="s">
        <v>35</v>
      </c>
      <c r="V16" s="45"/>
      <c r="W16" s="54"/>
      <c r="X16" s="26" t="s">
        <v>338</v>
      </c>
      <c r="Y16" s="55" t="s">
        <v>100</v>
      </c>
      <c r="Z16" s="35"/>
      <c r="AA16" s="49" t="s">
        <v>3</v>
      </c>
      <c r="AB16" s="35"/>
      <c r="AC16" s="48"/>
      <c r="AD16" s="35">
        <v>1</v>
      </c>
      <c r="AE16" s="35">
        <v>1</v>
      </c>
      <c r="AF16" s="50"/>
    </row>
    <row r="17" spans="1:32" ht="22.5" customHeight="1">
      <c r="A17" s="35">
        <v>1505</v>
      </c>
      <c r="B17" s="35" t="s">
        <v>57</v>
      </c>
      <c r="C17" s="35">
        <v>8</v>
      </c>
      <c r="D17" s="35" t="s">
        <v>37</v>
      </c>
      <c r="E17" s="36" t="str">
        <f t="shared" si="0"/>
        <v>ふじ-8-A</v>
      </c>
      <c r="F17" s="37" t="s">
        <v>35</v>
      </c>
      <c r="G17" s="37"/>
      <c r="H17" s="38" t="s">
        <v>81</v>
      </c>
      <c r="I17" s="39" t="s">
        <v>267</v>
      </c>
      <c r="J17" s="40">
        <v>22803</v>
      </c>
      <c r="K17" s="18" t="str">
        <f t="shared" si="1"/>
        <v>48歳</v>
      </c>
      <c r="L17" s="41" t="s">
        <v>52</v>
      </c>
      <c r="M17" s="41">
        <f t="shared" si="2"/>
      </c>
      <c r="N17" s="42" t="str">
        <f t="shared" si="3"/>
        <v>千葉:</v>
      </c>
      <c r="O17" s="22">
        <v>12</v>
      </c>
      <c r="P17" s="43"/>
      <c r="Q17" s="43"/>
      <c r="R17" s="43"/>
      <c r="S17" s="43"/>
      <c r="T17" s="44"/>
      <c r="U17" s="45" t="s">
        <v>35</v>
      </c>
      <c r="V17" s="44" t="s">
        <v>57</v>
      </c>
      <c r="W17" s="46"/>
      <c r="X17" s="26" t="s">
        <v>338</v>
      </c>
      <c r="Y17" s="47" t="s">
        <v>100</v>
      </c>
      <c r="Z17" s="48"/>
      <c r="AA17" s="49" t="s">
        <v>35</v>
      </c>
      <c r="AB17" s="48"/>
      <c r="AC17" s="48"/>
      <c r="AD17" s="35">
        <v>1</v>
      </c>
      <c r="AE17" s="35">
        <v>1</v>
      </c>
      <c r="AF17" s="50"/>
    </row>
    <row r="18" spans="1:32" ht="22.5" customHeight="1">
      <c r="A18" s="35">
        <v>1506</v>
      </c>
      <c r="B18" s="35" t="s">
        <v>57</v>
      </c>
      <c r="C18" s="35">
        <v>8</v>
      </c>
      <c r="D18" s="35" t="s">
        <v>39</v>
      </c>
      <c r="E18" s="36" t="str">
        <f t="shared" si="0"/>
        <v>ふじ-8-B</v>
      </c>
      <c r="F18" s="37" t="s">
        <v>35</v>
      </c>
      <c r="G18" s="51"/>
      <c r="H18" s="52" t="s">
        <v>82</v>
      </c>
      <c r="I18" s="39" t="s">
        <v>270</v>
      </c>
      <c r="J18" s="40">
        <v>22698</v>
      </c>
      <c r="K18" s="18" t="str">
        <f t="shared" si="1"/>
        <v>49歳</v>
      </c>
      <c r="L18" s="53" t="s">
        <v>52</v>
      </c>
      <c r="M18" s="41">
        <f t="shared" si="2"/>
      </c>
      <c r="N18" s="42" t="str">
        <f t="shared" si="3"/>
        <v>千葉:</v>
      </c>
      <c r="O18" s="22">
        <v>12</v>
      </c>
      <c r="P18" s="43"/>
      <c r="Q18" s="43"/>
      <c r="R18" s="43"/>
      <c r="S18" s="43"/>
      <c r="T18" s="45" t="s">
        <v>35</v>
      </c>
      <c r="U18" s="45"/>
      <c r="V18" s="45"/>
      <c r="W18" s="54"/>
      <c r="X18" s="26" t="s">
        <v>338</v>
      </c>
      <c r="Y18" s="55" t="s">
        <v>100</v>
      </c>
      <c r="Z18" s="35"/>
      <c r="AA18" s="49" t="s">
        <v>3</v>
      </c>
      <c r="AB18" s="35"/>
      <c r="AC18" s="48"/>
      <c r="AD18" s="35">
        <v>1</v>
      </c>
      <c r="AE18" s="35">
        <v>1</v>
      </c>
      <c r="AF18" s="50"/>
    </row>
    <row r="19" spans="1:32" ht="22.5" customHeight="1">
      <c r="A19" s="35">
        <v>1439</v>
      </c>
      <c r="B19" s="35" t="s">
        <v>57</v>
      </c>
      <c r="C19" s="35">
        <v>9</v>
      </c>
      <c r="D19" s="35" t="s">
        <v>37</v>
      </c>
      <c r="E19" s="36" t="str">
        <f t="shared" si="0"/>
        <v>ふじ-9-A</v>
      </c>
      <c r="F19" s="37" t="s">
        <v>35</v>
      </c>
      <c r="G19" s="37"/>
      <c r="H19" s="38" t="s">
        <v>83</v>
      </c>
      <c r="I19" s="39" t="s">
        <v>284</v>
      </c>
      <c r="J19" s="40">
        <v>16395</v>
      </c>
      <c r="K19" s="18" t="str">
        <f t="shared" si="1"/>
        <v>66歳</v>
      </c>
      <c r="L19" s="41" t="s">
        <v>38</v>
      </c>
      <c r="M19" s="41">
        <f t="shared" si="2"/>
      </c>
      <c r="N19" s="42" t="str">
        <f t="shared" si="3"/>
        <v>愛知:</v>
      </c>
      <c r="O19" s="22">
        <v>23</v>
      </c>
      <c r="P19" s="43"/>
      <c r="Q19" s="43"/>
      <c r="R19" s="43"/>
      <c r="S19" s="43"/>
      <c r="T19" s="44" t="s">
        <v>35</v>
      </c>
      <c r="U19" s="45"/>
      <c r="V19" s="44"/>
      <c r="W19" s="46"/>
      <c r="X19" s="26" t="s">
        <v>338</v>
      </c>
      <c r="Y19" s="47" t="s">
        <v>100</v>
      </c>
      <c r="Z19" s="48"/>
      <c r="AA19" s="49" t="s">
        <v>35</v>
      </c>
      <c r="AB19" s="48"/>
      <c r="AC19" s="48"/>
      <c r="AD19" s="35">
        <v>3</v>
      </c>
      <c r="AE19" s="35">
        <v>3</v>
      </c>
      <c r="AF19" s="50"/>
    </row>
    <row r="20" spans="1:32" ht="22.5" customHeight="1">
      <c r="A20" s="35">
        <v>1476</v>
      </c>
      <c r="B20" s="35" t="s">
        <v>57</v>
      </c>
      <c r="C20" s="35">
        <v>9</v>
      </c>
      <c r="D20" s="35" t="s">
        <v>39</v>
      </c>
      <c r="E20" s="36" t="str">
        <f t="shared" si="0"/>
        <v>ふじ-9-B</v>
      </c>
      <c r="F20" s="37" t="s">
        <v>35</v>
      </c>
      <c r="G20" s="51"/>
      <c r="H20" s="52" t="s">
        <v>84</v>
      </c>
      <c r="I20" s="39" t="s">
        <v>289</v>
      </c>
      <c r="J20" s="40">
        <v>21060</v>
      </c>
      <c r="K20" s="18" t="str">
        <f t="shared" si="1"/>
        <v>53歳</v>
      </c>
      <c r="L20" s="53" t="s">
        <v>38</v>
      </c>
      <c r="M20" s="41">
        <f t="shared" si="2"/>
      </c>
      <c r="N20" s="42" t="str">
        <f t="shared" si="3"/>
        <v>愛知:</v>
      </c>
      <c r="O20" s="22">
        <v>23</v>
      </c>
      <c r="P20" s="43"/>
      <c r="Q20" s="43"/>
      <c r="R20" s="43"/>
      <c r="S20" s="43"/>
      <c r="T20" s="45" t="s">
        <v>35</v>
      </c>
      <c r="U20" s="45"/>
      <c r="V20" s="45"/>
      <c r="W20" s="54"/>
      <c r="X20" s="26" t="s">
        <v>338</v>
      </c>
      <c r="Y20" s="55" t="s">
        <v>100</v>
      </c>
      <c r="Z20" s="35"/>
      <c r="AA20" s="49" t="s">
        <v>3</v>
      </c>
      <c r="AB20" s="35"/>
      <c r="AC20" s="48"/>
      <c r="AD20" s="35">
        <v>3</v>
      </c>
      <c r="AE20" s="35">
        <v>3</v>
      </c>
      <c r="AF20" s="50"/>
    </row>
    <row r="21" spans="1:32" ht="22.5" customHeight="1">
      <c r="A21" s="35">
        <v>1517</v>
      </c>
      <c r="B21" s="35" t="s">
        <v>57</v>
      </c>
      <c r="C21" s="35" t="s">
        <v>355</v>
      </c>
      <c r="D21" s="35" t="s">
        <v>37</v>
      </c>
      <c r="E21" s="36" t="str">
        <f t="shared" si="0"/>
        <v>ふじ-変更10-A</v>
      </c>
      <c r="F21" s="37" t="s">
        <v>35</v>
      </c>
      <c r="G21" s="37"/>
      <c r="H21" s="126" t="s">
        <v>356</v>
      </c>
      <c r="I21" s="127" t="s">
        <v>357</v>
      </c>
      <c r="J21" s="40">
        <v>20147</v>
      </c>
      <c r="K21" s="18" t="str">
        <f t="shared" si="1"/>
        <v>56歳</v>
      </c>
      <c r="L21" s="41" t="s">
        <v>38</v>
      </c>
      <c r="M21" s="41">
        <f t="shared" si="2"/>
      </c>
      <c r="N21" s="42" t="str">
        <f t="shared" si="3"/>
        <v>愛知:</v>
      </c>
      <c r="O21" s="22">
        <v>23</v>
      </c>
      <c r="P21" s="43"/>
      <c r="Q21" s="43"/>
      <c r="R21" s="43"/>
      <c r="S21" s="43"/>
      <c r="T21" s="44" t="s">
        <v>35</v>
      </c>
      <c r="U21" s="45"/>
      <c r="V21" s="44"/>
      <c r="W21" s="46"/>
      <c r="X21" s="26" t="s">
        <v>338</v>
      </c>
      <c r="Y21" s="47" t="s">
        <v>100</v>
      </c>
      <c r="Z21" s="48"/>
      <c r="AA21" s="49" t="s">
        <v>35</v>
      </c>
      <c r="AB21" s="48"/>
      <c r="AC21" s="48" t="s">
        <v>354</v>
      </c>
      <c r="AD21" s="35">
        <v>3</v>
      </c>
      <c r="AE21" s="35">
        <v>3</v>
      </c>
      <c r="AF21" s="50"/>
    </row>
    <row r="22" spans="1:32" ht="22.5" customHeight="1">
      <c r="A22" s="35">
        <v>1408</v>
      </c>
      <c r="B22" s="35" t="s">
        <v>57</v>
      </c>
      <c r="C22" s="35">
        <v>10</v>
      </c>
      <c r="D22" s="35" t="s">
        <v>39</v>
      </c>
      <c r="E22" s="36" t="str">
        <f t="shared" si="0"/>
        <v>ふじ-10-B</v>
      </c>
      <c r="F22" s="37" t="s">
        <v>35</v>
      </c>
      <c r="G22" s="51"/>
      <c r="H22" s="52" t="s">
        <v>86</v>
      </c>
      <c r="I22" s="39" t="s">
        <v>298</v>
      </c>
      <c r="J22" s="40">
        <v>18509</v>
      </c>
      <c r="K22" s="18" t="str">
        <f t="shared" si="1"/>
        <v>60歳</v>
      </c>
      <c r="L22" s="53" t="s">
        <v>38</v>
      </c>
      <c r="M22" s="41" t="str">
        <f t="shared" si="2"/>
        <v>還暦</v>
      </c>
      <c r="N22" s="42" t="str">
        <f t="shared" si="3"/>
        <v>愛知:還暦</v>
      </c>
      <c r="O22" s="22">
        <v>23</v>
      </c>
      <c r="P22" s="43"/>
      <c r="Q22" s="43"/>
      <c r="R22" s="43"/>
      <c r="S22" s="43" t="s">
        <v>35</v>
      </c>
      <c r="T22" s="45" t="s">
        <v>35</v>
      </c>
      <c r="U22" s="45"/>
      <c r="V22" s="45"/>
      <c r="W22" s="54"/>
      <c r="X22" s="26" t="s">
        <v>338</v>
      </c>
      <c r="Y22" s="55" t="s">
        <v>100</v>
      </c>
      <c r="Z22" s="35"/>
      <c r="AA22" s="49" t="s">
        <v>3</v>
      </c>
      <c r="AB22" s="35"/>
      <c r="AC22" s="48"/>
      <c r="AD22" s="35">
        <v>3</v>
      </c>
      <c r="AE22" s="35">
        <v>3</v>
      </c>
      <c r="AF22" s="50"/>
    </row>
    <row r="23" spans="1:32" ht="22.5" customHeight="1">
      <c r="A23" s="35">
        <v>1415</v>
      </c>
      <c r="B23" s="35" t="s">
        <v>57</v>
      </c>
      <c r="C23" s="35">
        <v>11</v>
      </c>
      <c r="D23" s="35" t="s">
        <v>37</v>
      </c>
      <c r="E23" s="36" t="str">
        <f t="shared" si="0"/>
        <v>ふじ-11-A</v>
      </c>
      <c r="F23" s="37" t="s">
        <v>35</v>
      </c>
      <c r="G23" s="37"/>
      <c r="H23" s="38" t="s">
        <v>87</v>
      </c>
      <c r="I23" s="39" t="s">
        <v>313</v>
      </c>
      <c r="J23" s="40">
        <v>14086</v>
      </c>
      <c r="K23" s="18" t="str">
        <f t="shared" si="1"/>
        <v>72歳</v>
      </c>
      <c r="L23" s="41" t="s">
        <v>40</v>
      </c>
      <c r="M23" s="41">
        <f t="shared" si="2"/>
      </c>
      <c r="N23" s="42" t="str">
        <f t="shared" si="3"/>
        <v>京都:</v>
      </c>
      <c r="O23" s="22">
        <v>26</v>
      </c>
      <c r="P23" s="43"/>
      <c r="Q23" s="43"/>
      <c r="R23" s="43"/>
      <c r="S23" s="43"/>
      <c r="T23" s="44"/>
      <c r="U23" s="45" t="s">
        <v>35</v>
      </c>
      <c r="V23" s="44"/>
      <c r="W23" s="46"/>
      <c r="X23" s="26"/>
      <c r="Y23" s="47" t="s">
        <v>100</v>
      </c>
      <c r="Z23" s="48"/>
      <c r="AA23" s="49" t="s">
        <v>35</v>
      </c>
      <c r="AB23" s="48"/>
      <c r="AC23" s="48"/>
      <c r="AD23" s="35"/>
      <c r="AE23" s="35"/>
      <c r="AF23" s="50"/>
    </row>
    <row r="24" spans="1:32" ht="22.5" customHeight="1">
      <c r="A24" s="35">
        <v>1440</v>
      </c>
      <c r="B24" s="35" t="s">
        <v>57</v>
      </c>
      <c r="C24" s="35">
        <v>11</v>
      </c>
      <c r="D24" s="35" t="s">
        <v>39</v>
      </c>
      <c r="E24" s="36" t="str">
        <f t="shared" si="0"/>
        <v>ふじ-11-B</v>
      </c>
      <c r="F24" s="37" t="s">
        <v>35</v>
      </c>
      <c r="G24" s="51"/>
      <c r="H24" s="52" t="s">
        <v>88</v>
      </c>
      <c r="I24" s="39" t="s">
        <v>304</v>
      </c>
      <c r="J24" s="40">
        <v>15326</v>
      </c>
      <c r="K24" s="18" t="str">
        <f t="shared" si="1"/>
        <v>69歳</v>
      </c>
      <c r="L24" s="53" t="s">
        <v>40</v>
      </c>
      <c r="M24" s="41">
        <f t="shared" si="2"/>
      </c>
      <c r="N24" s="42" t="str">
        <f t="shared" si="3"/>
        <v>京都:</v>
      </c>
      <c r="O24" s="22">
        <v>26</v>
      </c>
      <c r="P24" s="43"/>
      <c r="Q24" s="43"/>
      <c r="R24" s="43"/>
      <c r="S24" s="43"/>
      <c r="T24" s="45"/>
      <c r="U24" s="45"/>
      <c r="V24" s="45"/>
      <c r="W24" s="54"/>
      <c r="X24" s="26"/>
      <c r="Y24" s="55" t="s">
        <v>100</v>
      </c>
      <c r="Z24" s="35"/>
      <c r="AA24" s="28" t="s">
        <v>3</v>
      </c>
      <c r="AB24" s="35"/>
      <c r="AC24" s="48"/>
      <c r="AD24" s="35"/>
      <c r="AE24" s="35"/>
      <c r="AF24" s="50"/>
    </row>
    <row r="25" spans="1:32" ht="22.5" customHeight="1">
      <c r="A25" s="35">
        <v>1399</v>
      </c>
      <c r="B25" s="35" t="s">
        <v>57</v>
      </c>
      <c r="C25" s="35">
        <v>12</v>
      </c>
      <c r="D25" s="35" t="s">
        <v>37</v>
      </c>
      <c r="E25" s="36" t="str">
        <f t="shared" si="0"/>
        <v>ふじ-12-A</v>
      </c>
      <c r="F25" s="37" t="s">
        <v>35</v>
      </c>
      <c r="G25" s="37"/>
      <c r="H25" s="38" t="s">
        <v>89</v>
      </c>
      <c r="I25" s="39" t="s">
        <v>268</v>
      </c>
      <c r="J25" s="40">
        <v>17814</v>
      </c>
      <c r="K25" s="18" t="str">
        <f t="shared" si="1"/>
        <v>62歳</v>
      </c>
      <c r="L25" s="41" t="s">
        <v>52</v>
      </c>
      <c r="M25" s="41">
        <f t="shared" si="2"/>
      </c>
      <c r="N25" s="42" t="str">
        <f t="shared" si="3"/>
        <v>千葉:</v>
      </c>
      <c r="O25" s="22">
        <v>12</v>
      </c>
      <c r="P25" s="43"/>
      <c r="Q25" s="43"/>
      <c r="R25" s="43"/>
      <c r="S25" s="43"/>
      <c r="T25" s="44" t="s">
        <v>35</v>
      </c>
      <c r="U25" s="45"/>
      <c r="V25" s="44"/>
      <c r="W25" s="46"/>
      <c r="X25" s="26" t="s">
        <v>338</v>
      </c>
      <c r="Y25" s="47" t="s">
        <v>100</v>
      </c>
      <c r="Z25" s="48"/>
      <c r="AA25" s="49" t="s">
        <v>35</v>
      </c>
      <c r="AB25" s="48"/>
      <c r="AC25" s="48"/>
      <c r="AD25" s="35">
        <v>4</v>
      </c>
      <c r="AE25" s="35">
        <v>4</v>
      </c>
      <c r="AF25" s="50"/>
    </row>
    <row r="26" spans="1:32" ht="22.5" customHeight="1">
      <c r="A26" s="35">
        <v>1407</v>
      </c>
      <c r="B26" s="35" t="s">
        <v>57</v>
      </c>
      <c r="C26" s="35">
        <v>12</v>
      </c>
      <c r="D26" s="35" t="s">
        <v>39</v>
      </c>
      <c r="E26" s="36" t="str">
        <f t="shared" si="0"/>
        <v>ふじ-12-B</v>
      </c>
      <c r="F26" s="37" t="s">
        <v>35</v>
      </c>
      <c r="G26" s="51"/>
      <c r="H26" s="52" t="s">
        <v>90</v>
      </c>
      <c r="I26" s="39" t="s">
        <v>265</v>
      </c>
      <c r="J26" s="40">
        <v>14874</v>
      </c>
      <c r="K26" s="18" t="str">
        <f t="shared" si="1"/>
        <v>70歳</v>
      </c>
      <c r="L26" s="53" t="s">
        <v>52</v>
      </c>
      <c r="M26" s="41" t="str">
        <f t="shared" si="2"/>
        <v>古希</v>
      </c>
      <c r="N26" s="42" t="str">
        <f t="shared" si="3"/>
        <v>千葉:古希</v>
      </c>
      <c r="O26" s="22">
        <v>12</v>
      </c>
      <c r="P26" s="43"/>
      <c r="Q26" s="43"/>
      <c r="R26" s="43"/>
      <c r="S26" s="43"/>
      <c r="T26" s="45" t="s">
        <v>35</v>
      </c>
      <c r="U26" s="45"/>
      <c r="V26" s="45"/>
      <c r="W26" s="54"/>
      <c r="X26" s="26" t="s">
        <v>338</v>
      </c>
      <c r="Y26" s="55" t="s">
        <v>100</v>
      </c>
      <c r="Z26" s="35"/>
      <c r="AA26" s="49" t="s">
        <v>3</v>
      </c>
      <c r="AB26" s="35"/>
      <c r="AC26" s="48"/>
      <c r="AD26" s="35">
        <v>4</v>
      </c>
      <c r="AE26" s="35">
        <v>4</v>
      </c>
      <c r="AF26" s="50"/>
    </row>
    <row r="27" spans="1:32" ht="22.5" customHeight="1">
      <c r="A27" s="35">
        <v>1475</v>
      </c>
      <c r="B27" s="35" t="s">
        <v>57</v>
      </c>
      <c r="C27" s="35">
        <v>13</v>
      </c>
      <c r="D27" s="35" t="s">
        <v>37</v>
      </c>
      <c r="E27" s="36" t="str">
        <f t="shared" si="0"/>
        <v>ふじ-13-A</v>
      </c>
      <c r="F27" s="37" t="s">
        <v>35</v>
      </c>
      <c r="G27" s="37"/>
      <c r="H27" s="38" t="s">
        <v>91</v>
      </c>
      <c r="I27" s="39" t="s">
        <v>342</v>
      </c>
      <c r="J27" s="40">
        <v>20012</v>
      </c>
      <c r="K27" s="18" t="str">
        <f t="shared" si="1"/>
        <v>56歳</v>
      </c>
      <c r="L27" s="41" t="s">
        <v>38</v>
      </c>
      <c r="M27" s="41">
        <f t="shared" si="2"/>
      </c>
      <c r="N27" s="42" t="str">
        <f t="shared" si="3"/>
        <v>愛知:</v>
      </c>
      <c r="O27" s="22">
        <v>23</v>
      </c>
      <c r="P27" s="43"/>
      <c r="Q27" s="43"/>
      <c r="R27" s="43"/>
      <c r="S27" s="43"/>
      <c r="T27" s="44"/>
      <c r="U27" s="45" t="s">
        <v>35</v>
      </c>
      <c r="V27" s="44" t="s">
        <v>57</v>
      </c>
      <c r="W27" s="46" t="s">
        <v>65</v>
      </c>
      <c r="X27" s="26" t="s">
        <v>338</v>
      </c>
      <c r="Y27" s="47" t="s">
        <v>100</v>
      </c>
      <c r="Z27" s="48"/>
      <c r="AA27" s="49" t="s">
        <v>35</v>
      </c>
      <c r="AB27" s="48"/>
      <c r="AC27" s="48" t="s">
        <v>341</v>
      </c>
      <c r="AD27" s="35"/>
      <c r="AE27" s="35"/>
      <c r="AF27" s="50"/>
    </row>
    <row r="28" spans="1:32" ht="22.5" customHeight="1">
      <c r="A28" s="35">
        <v>1400</v>
      </c>
      <c r="B28" s="35" t="s">
        <v>57</v>
      </c>
      <c r="C28" s="35">
        <v>13</v>
      </c>
      <c r="D28" s="35" t="s">
        <v>39</v>
      </c>
      <c r="E28" s="36" t="str">
        <f t="shared" si="0"/>
        <v>ふじ-13-B</v>
      </c>
      <c r="F28" s="37" t="s">
        <v>35</v>
      </c>
      <c r="G28" s="51"/>
      <c r="H28" s="52" t="s">
        <v>92</v>
      </c>
      <c r="I28" s="39" t="s">
        <v>285</v>
      </c>
      <c r="J28" s="40">
        <v>20280</v>
      </c>
      <c r="K28" s="18" t="str">
        <f t="shared" si="1"/>
        <v>55歳</v>
      </c>
      <c r="L28" s="53" t="s">
        <v>38</v>
      </c>
      <c r="M28" s="41">
        <f t="shared" si="2"/>
      </c>
      <c r="N28" s="42" t="str">
        <f t="shared" si="3"/>
        <v>愛知:</v>
      </c>
      <c r="O28" s="22">
        <v>23</v>
      </c>
      <c r="P28" s="43"/>
      <c r="Q28" s="43"/>
      <c r="R28" s="43"/>
      <c r="S28" s="43"/>
      <c r="T28" s="45" t="s">
        <v>35</v>
      </c>
      <c r="U28" s="45"/>
      <c r="V28" s="45"/>
      <c r="W28" s="54"/>
      <c r="X28" s="26" t="s">
        <v>338</v>
      </c>
      <c r="Y28" s="55" t="s">
        <v>100</v>
      </c>
      <c r="Z28" s="35"/>
      <c r="AA28" s="49" t="s">
        <v>3</v>
      </c>
      <c r="AB28" s="35"/>
      <c r="AC28" s="48"/>
      <c r="AD28" s="35"/>
      <c r="AE28" s="35"/>
      <c r="AF28" s="50"/>
    </row>
    <row r="29" spans="1:32" ht="22.5" customHeight="1">
      <c r="A29" s="35">
        <v>1459</v>
      </c>
      <c r="B29" s="35" t="s">
        <v>57</v>
      </c>
      <c r="C29" s="35">
        <v>14</v>
      </c>
      <c r="D29" s="35" t="s">
        <v>37</v>
      </c>
      <c r="E29" s="36" t="str">
        <f t="shared" si="0"/>
        <v>ふじ-14-A</v>
      </c>
      <c r="F29" s="37" t="s">
        <v>35</v>
      </c>
      <c r="G29" s="37"/>
      <c r="H29" s="38" t="s">
        <v>93</v>
      </c>
      <c r="I29" s="39" t="s">
        <v>319</v>
      </c>
      <c r="J29" s="40">
        <v>25322</v>
      </c>
      <c r="K29" s="18" t="str">
        <f t="shared" si="1"/>
        <v>41歳</v>
      </c>
      <c r="L29" s="41" t="s">
        <v>43</v>
      </c>
      <c r="M29" s="41">
        <f t="shared" si="2"/>
      </c>
      <c r="N29" s="42" t="str">
        <f t="shared" si="3"/>
        <v>島根:</v>
      </c>
      <c r="O29" s="22">
        <v>32</v>
      </c>
      <c r="P29" s="43"/>
      <c r="Q29" s="43"/>
      <c r="R29" s="43"/>
      <c r="S29" s="43"/>
      <c r="T29" s="44" t="s">
        <v>35</v>
      </c>
      <c r="U29" s="45"/>
      <c r="V29" s="44"/>
      <c r="W29" s="46"/>
      <c r="X29" s="26" t="s">
        <v>338</v>
      </c>
      <c r="Y29" s="47" t="s">
        <v>100</v>
      </c>
      <c r="Z29" s="48" t="s">
        <v>36</v>
      </c>
      <c r="AA29" s="49" t="s">
        <v>36</v>
      </c>
      <c r="AB29" s="48" t="s">
        <v>36</v>
      </c>
      <c r="AC29" s="48"/>
      <c r="AD29" s="35"/>
      <c r="AE29" s="35"/>
      <c r="AF29" s="50"/>
    </row>
    <row r="30" spans="1:32" ht="22.5" customHeight="1">
      <c r="A30" s="35">
        <v>1416</v>
      </c>
      <c r="B30" s="35" t="s">
        <v>57</v>
      </c>
      <c r="C30" s="35">
        <v>14</v>
      </c>
      <c r="D30" s="35" t="s">
        <v>39</v>
      </c>
      <c r="E30" s="36" t="str">
        <f t="shared" si="0"/>
        <v>ふじ-14-B</v>
      </c>
      <c r="F30" s="37" t="s">
        <v>35</v>
      </c>
      <c r="G30" s="51"/>
      <c r="H30" s="52" t="s">
        <v>94</v>
      </c>
      <c r="I30" s="39" t="s">
        <v>325</v>
      </c>
      <c r="J30" s="40">
        <v>23005</v>
      </c>
      <c r="K30" s="18" t="str">
        <f t="shared" si="1"/>
        <v>48歳</v>
      </c>
      <c r="L30" s="53" t="s">
        <v>43</v>
      </c>
      <c r="M30" s="41">
        <f t="shared" si="2"/>
      </c>
      <c r="N30" s="42" t="str">
        <f t="shared" si="3"/>
        <v>島根:</v>
      </c>
      <c r="O30" s="22">
        <v>32</v>
      </c>
      <c r="P30" s="43"/>
      <c r="Q30" s="43"/>
      <c r="R30" s="43"/>
      <c r="S30" s="43"/>
      <c r="T30" s="45" t="s">
        <v>35</v>
      </c>
      <c r="U30" s="45"/>
      <c r="V30" s="45"/>
      <c r="W30" s="54"/>
      <c r="X30" s="26"/>
      <c r="Y30" s="55" t="s">
        <v>100</v>
      </c>
      <c r="Z30" s="35" t="s">
        <v>36</v>
      </c>
      <c r="AA30" s="49" t="s">
        <v>3</v>
      </c>
      <c r="AB30" s="35"/>
      <c r="AC30" s="48"/>
      <c r="AD30" s="35"/>
      <c r="AE30" s="35"/>
      <c r="AF30" s="50"/>
    </row>
    <row r="31" spans="1:32" ht="22.5" customHeight="1">
      <c r="A31" s="35">
        <v>1460</v>
      </c>
      <c r="B31" s="35" t="s">
        <v>57</v>
      </c>
      <c r="C31" s="35">
        <v>15</v>
      </c>
      <c r="D31" s="35" t="s">
        <v>37</v>
      </c>
      <c r="E31" s="36" t="str">
        <f t="shared" si="0"/>
        <v>ふじ-15-A</v>
      </c>
      <c r="F31" s="37" t="s">
        <v>35</v>
      </c>
      <c r="G31" s="37"/>
      <c r="H31" s="38" t="s">
        <v>95</v>
      </c>
      <c r="I31" s="39" t="s">
        <v>308</v>
      </c>
      <c r="J31" s="40">
        <v>17733</v>
      </c>
      <c r="K31" s="18" t="str">
        <f t="shared" si="1"/>
        <v>62歳</v>
      </c>
      <c r="L31" s="41" t="s">
        <v>40</v>
      </c>
      <c r="M31" s="41">
        <f t="shared" si="2"/>
      </c>
      <c r="N31" s="42" t="str">
        <f t="shared" si="3"/>
        <v>京都:</v>
      </c>
      <c r="O31" s="22">
        <v>26</v>
      </c>
      <c r="P31" s="43"/>
      <c r="Q31" s="43"/>
      <c r="R31" s="43"/>
      <c r="S31" s="43"/>
      <c r="T31" s="44" t="s">
        <v>35</v>
      </c>
      <c r="U31" s="45"/>
      <c r="V31" s="44"/>
      <c r="W31" s="46"/>
      <c r="X31" s="26"/>
      <c r="Y31" s="47" t="s">
        <v>100</v>
      </c>
      <c r="Z31" s="48"/>
      <c r="AA31" s="28" t="s">
        <v>3</v>
      </c>
      <c r="AB31" s="48"/>
      <c r="AC31" s="48"/>
      <c r="AD31" s="35"/>
      <c r="AE31" s="35"/>
      <c r="AF31" s="50"/>
    </row>
    <row r="32" spans="1:32" ht="22.5" customHeight="1">
      <c r="A32" s="35">
        <v>1427</v>
      </c>
      <c r="B32" s="35" t="s">
        <v>57</v>
      </c>
      <c r="C32" s="35">
        <v>15</v>
      </c>
      <c r="D32" s="35" t="s">
        <v>39</v>
      </c>
      <c r="E32" s="36" t="str">
        <f t="shared" si="0"/>
        <v>ふじ-15-B</v>
      </c>
      <c r="F32" s="37" t="s">
        <v>35</v>
      </c>
      <c r="G32" s="51"/>
      <c r="H32" s="52" t="s">
        <v>96</v>
      </c>
      <c r="I32" s="39" t="s">
        <v>314</v>
      </c>
      <c r="J32" s="40">
        <v>19853</v>
      </c>
      <c r="K32" s="18" t="str">
        <f t="shared" si="1"/>
        <v>56歳</v>
      </c>
      <c r="L32" s="53" t="s">
        <v>40</v>
      </c>
      <c r="M32" s="41">
        <f t="shared" si="2"/>
      </c>
      <c r="N32" s="42" t="str">
        <f t="shared" si="3"/>
        <v>京都:</v>
      </c>
      <c r="O32" s="22">
        <v>26</v>
      </c>
      <c r="P32" s="43"/>
      <c r="Q32" s="43"/>
      <c r="R32" s="43"/>
      <c r="S32" s="43"/>
      <c r="T32" s="45"/>
      <c r="U32" s="45" t="s">
        <v>35</v>
      </c>
      <c r="V32" s="45"/>
      <c r="W32" s="54"/>
      <c r="X32" s="26"/>
      <c r="Y32" s="55" t="s">
        <v>100</v>
      </c>
      <c r="Z32" s="35"/>
      <c r="AA32" s="49" t="s">
        <v>3</v>
      </c>
      <c r="AB32" s="35"/>
      <c r="AC32" s="48"/>
      <c r="AD32" s="35"/>
      <c r="AE32" s="35"/>
      <c r="AF32" s="50"/>
    </row>
    <row r="33" spans="1:32" ht="22.5" customHeight="1">
      <c r="A33" s="35">
        <v>1485</v>
      </c>
      <c r="B33" s="35" t="s">
        <v>57</v>
      </c>
      <c r="C33" s="35">
        <v>16</v>
      </c>
      <c r="D33" s="35" t="s">
        <v>37</v>
      </c>
      <c r="E33" s="36" t="str">
        <f t="shared" si="0"/>
        <v>ふじ-16-A</v>
      </c>
      <c r="F33" s="37" t="s">
        <v>35</v>
      </c>
      <c r="G33" s="37"/>
      <c r="H33" s="38" t="s">
        <v>97</v>
      </c>
      <c r="I33" s="39" t="s">
        <v>266</v>
      </c>
      <c r="J33" s="40">
        <v>19079</v>
      </c>
      <c r="K33" s="18" t="str">
        <f t="shared" si="1"/>
        <v>59歳</v>
      </c>
      <c r="L33" s="41" t="s">
        <v>52</v>
      </c>
      <c r="M33" s="41">
        <f t="shared" si="2"/>
      </c>
      <c r="N33" s="42" t="str">
        <f t="shared" si="3"/>
        <v>千葉:</v>
      </c>
      <c r="O33" s="22">
        <v>12</v>
      </c>
      <c r="P33" s="43"/>
      <c r="Q33" s="43"/>
      <c r="R33" s="43"/>
      <c r="S33" s="43"/>
      <c r="T33" s="44"/>
      <c r="U33" s="45" t="s">
        <v>35</v>
      </c>
      <c r="V33" s="44" t="s">
        <v>57</v>
      </c>
      <c r="W33" s="46"/>
      <c r="X33" s="26" t="s">
        <v>338</v>
      </c>
      <c r="Y33" s="47" t="s">
        <v>100</v>
      </c>
      <c r="Z33" s="48"/>
      <c r="AA33" s="49" t="s">
        <v>35</v>
      </c>
      <c r="AB33" s="48"/>
      <c r="AC33" s="48"/>
      <c r="AD33" s="35">
        <v>4</v>
      </c>
      <c r="AE33" s="35">
        <v>4</v>
      </c>
      <c r="AF33" s="50"/>
    </row>
    <row r="34" spans="1:32" ht="22.5" customHeight="1">
      <c r="A34" s="35">
        <v>1486</v>
      </c>
      <c r="B34" s="35" t="s">
        <v>57</v>
      </c>
      <c r="C34" s="35">
        <v>16</v>
      </c>
      <c r="D34" s="35" t="s">
        <v>39</v>
      </c>
      <c r="E34" s="36" t="str">
        <f t="shared" si="0"/>
        <v>ふじ-16-B</v>
      </c>
      <c r="F34" s="37" t="s">
        <v>35</v>
      </c>
      <c r="G34" s="51"/>
      <c r="H34" s="52" t="s">
        <v>98</v>
      </c>
      <c r="I34" s="39" t="s">
        <v>99</v>
      </c>
      <c r="J34" s="40">
        <v>16370</v>
      </c>
      <c r="K34" s="18" t="str">
        <f t="shared" si="1"/>
        <v>66歳</v>
      </c>
      <c r="L34" s="53" t="s">
        <v>52</v>
      </c>
      <c r="M34" s="41">
        <f t="shared" si="2"/>
      </c>
      <c r="N34" s="42" t="str">
        <f t="shared" si="3"/>
        <v>千葉:</v>
      </c>
      <c r="O34" s="22">
        <v>12</v>
      </c>
      <c r="P34" s="43"/>
      <c r="Q34" s="43"/>
      <c r="R34" s="43"/>
      <c r="S34" s="43"/>
      <c r="T34" s="45" t="s">
        <v>35</v>
      </c>
      <c r="U34" s="45"/>
      <c r="V34" s="45"/>
      <c r="W34" s="54"/>
      <c r="X34" s="26" t="s">
        <v>338</v>
      </c>
      <c r="Y34" s="55" t="s">
        <v>100</v>
      </c>
      <c r="Z34" s="35"/>
      <c r="AA34" s="49" t="s">
        <v>3</v>
      </c>
      <c r="AB34" s="35"/>
      <c r="AC34" s="48"/>
      <c r="AD34" s="35">
        <v>4</v>
      </c>
      <c r="AE34" s="35">
        <v>4</v>
      </c>
      <c r="AF34" s="50"/>
    </row>
    <row r="35" spans="1:32" ht="22.5" customHeight="1">
      <c r="A35" s="35">
        <v>1392</v>
      </c>
      <c r="B35" s="35" t="s">
        <v>57</v>
      </c>
      <c r="C35" s="35">
        <v>17</v>
      </c>
      <c r="D35" s="35" t="s">
        <v>37</v>
      </c>
      <c r="E35" s="36" t="str">
        <f aca="true" t="shared" si="4" ref="E35:E66">B35&amp;"-"&amp;C35&amp;"-"&amp;D35</f>
        <v>ふじ-17-A</v>
      </c>
      <c r="F35" s="37" t="s">
        <v>35</v>
      </c>
      <c r="G35" s="37"/>
      <c r="H35" s="38" t="s">
        <v>101</v>
      </c>
      <c r="I35" s="39" t="s">
        <v>102</v>
      </c>
      <c r="J35" s="40">
        <v>20284</v>
      </c>
      <c r="K35" s="18" t="str">
        <f aca="true" t="shared" si="5" ref="K35:K66">IF(J35="","",DATEDIF(J35,"2011/4/1","y")&amp;"歳")</f>
        <v>55歳</v>
      </c>
      <c r="L35" s="41" t="s">
        <v>38</v>
      </c>
      <c r="M35" s="41">
        <f aca="true" t="shared" si="6" ref="M35:M66">IF(K35="60歳","還暦",IF(K35="70歳","古希",IF(K35="77歳","喜寿",IF(K35&gt;="80歳","長寿",""))))&amp;IF(W35="優勝",V35&amp;W35,"")</f>
      </c>
      <c r="N35" s="42" t="str">
        <f aca="true" t="shared" si="7" ref="N35:N66">L35&amp;":"&amp;M35</f>
        <v>愛知:</v>
      </c>
      <c r="O35" s="22">
        <v>23</v>
      </c>
      <c r="P35" s="43"/>
      <c r="Q35" s="43"/>
      <c r="R35" s="43"/>
      <c r="S35" s="43"/>
      <c r="T35" s="44" t="s">
        <v>35</v>
      </c>
      <c r="U35" s="45"/>
      <c r="V35" s="44"/>
      <c r="W35" s="46"/>
      <c r="X35" s="26" t="s">
        <v>338</v>
      </c>
      <c r="Y35" s="47" t="s">
        <v>100</v>
      </c>
      <c r="Z35" s="48"/>
      <c r="AA35" s="49" t="s">
        <v>35</v>
      </c>
      <c r="AB35" s="48"/>
      <c r="AC35" s="48"/>
      <c r="AD35" s="35">
        <v>3</v>
      </c>
      <c r="AE35" s="35">
        <v>3</v>
      </c>
      <c r="AF35" s="50"/>
    </row>
    <row r="36" spans="1:32" ht="22.5" customHeight="1">
      <c r="A36" s="35">
        <v>1456</v>
      </c>
      <c r="B36" s="35" t="s">
        <v>57</v>
      </c>
      <c r="C36" s="35">
        <v>17</v>
      </c>
      <c r="D36" s="35" t="s">
        <v>39</v>
      </c>
      <c r="E36" s="36" t="str">
        <f t="shared" si="4"/>
        <v>ふじ-17-B</v>
      </c>
      <c r="F36" s="37" t="s">
        <v>35</v>
      </c>
      <c r="G36" s="51"/>
      <c r="H36" s="52" t="s">
        <v>103</v>
      </c>
      <c r="I36" s="39" t="s">
        <v>104</v>
      </c>
      <c r="J36" s="40">
        <v>20469</v>
      </c>
      <c r="K36" s="18" t="str">
        <f t="shared" si="5"/>
        <v>55歳</v>
      </c>
      <c r="L36" s="53" t="s">
        <v>38</v>
      </c>
      <c r="M36" s="41">
        <f t="shared" si="6"/>
      </c>
      <c r="N36" s="42" t="str">
        <f t="shared" si="7"/>
        <v>愛知:</v>
      </c>
      <c r="O36" s="22">
        <v>23</v>
      </c>
      <c r="P36" s="43"/>
      <c r="Q36" s="43"/>
      <c r="R36" s="43"/>
      <c r="S36" s="43"/>
      <c r="T36" s="45" t="s">
        <v>35</v>
      </c>
      <c r="U36" s="45"/>
      <c r="V36" s="45"/>
      <c r="W36" s="54"/>
      <c r="X36" s="26" t="s">
        <v>338</v>
      </c>
      <c r="Y36" s="55" t="s">
        <v>100</v>
      </c>
      <c r="Z36" s="35"/>
      <c r="AA36" s="49" t="s">
        <v>3</v>
      </c>
      <c r="AB36" s="35"/>
      <c r="AC36" s="48"/>
      <c r="AD36" s="35">
        <v>3</v>
      </c>
      <c r="AE36" s="35">
        <v>3</v>
      </c>
      <c r="AF36" s="50"/>
    </row>
    <row r="37" spans="1:32" ht="22.5" customHeight="1">
      <c r="A37" s="35">
        <v>1391</v>
      </c>
      <c r="B37" s="35" t="s">
        <v>57</v>
      </c>
      <c r="C37" s="35">
        <v>18</v>
      </c>
      <c r="D37" s="35" t="s">
        <v>37</v>
      </c>
      <c r="E37" s="36" t="str">
        <f t="shared" si="4"/>
        <v>ふじ-18-A</v>
      </c>
      <c r="F37" s="37" t="s">
        <v>35</v>
      </c>
      <c r="G37" s="37"/>
      <c r="H37" s="38" t="s">
        <v>105</v>
      </c>
      <c r="I37" s="39" t="s">
        <v>106</v>
      </c>
      <c r="J37" s="40">
        <v>20011</v>
      </c>
      <c r="K37" s="18" t="str">
        <f t="shared" si="5"/>
        <v>56歳</v>
      </c>
      <c r="L37" s="41" t="s">
        <v>45</v>
      </c>
      <c r="M37" s="41">
        <f t="shared" si="6"/>
      </c>
      <c r="N37" s="42" t="str">
        <f t="shared" si="7"/>
        <v>大阪:</v>
      </c>
      <c r="O37" s="22">
        <v>27</v>
      </c>
      <c r="P37" s="43"/>
      <c r="Q37" s="43"/>
      <c r="R37" s="43"/>
      <c r="S37" s="43"/>
      <c r="T37" s="44"/>
      <c r="U37" s="45" t="s">
        <v>35</v>
      </c>
      <c r="V37" s="44" t="s">
        <v>57</v>
      </c>
      <c r="W37" s="46"/>
      <c r="X37" s="26" t="s">
        <v>338</v>
      </c>
      <c r="Y37" s="47" t="s">
        <v>100</v>
      </c>
      <c r="Z37" s="48"/>
      <c r="AA37" s="49" t="s">
        <v>35</v>
      </c>
      <c r="AB37" s="48"/>
      <c r="AC37" s="48"/>
      <c r="AD37" s="35">
        <v>9</v>
      </c>
      <c r="AE37" s="35">
        <v>9</v>
      </c>
      <c r="AF37" s="50"/>
    </row>
    <row r="38" spans="1:32" ht="22.5" customHeight="1">
      <c r="A38" s="35">
        <v>1428</v>
      </c>
      <c r="B38" s="35" t="s">
        <v>57</v>
      </c>
      <c r="C38" s="35">
        <v>18</v>
      </c>
      <c r="D38" s="35" t="s">
        <v>39</v>
      </c>
      <c r="E38" s="36" t="str">
        <f t="shared" si="4"/>
        <v>ふじ-18-B</v>
      </c>
      <c r="F38" s="37" t="s">
        <v>35</v>
      </c>
      <c r="G38" s="51"/>
      <c r="H38" s="52" t="s">
        <v>107</v>
      </c>
      <c r="I38" s="39" t="s">
        <v>108</v>
      </c>
      <c r="J38" s="40">
        <v>17797</v>
      </c>
      <c r="K38" s="18" t="str">
        <f t="shared" si="5"/>
        <v>62歳</v>
      </c>
      <c r="L38" s="53" t="s">
        <v>45</v>
      </c>
      <c r="M38" s="41">
        <f t="shared" si="6"/>
      </c>
      <c r="N38" s="42" t="str">
        <f t="shared" si="7"/>
        <v>大阪:</v>
      </c>
      <c r="O38" s="22">
        <v>27</v>
      </c>
      <c r="P38" s="43"/>
      <c r="Q38" s="43"/>
      <c r="R38" s="43"/>
      <c r="S38" s="43"/>
      <c r="T38" s="45"/>
      <c r="U38" s="45" t="s">
        <v>35</v>
      </c>
      <c r="V38" s="45" t="s">
        <v>57</v>
      </c>
      <c r="W38" s="54"/>
      <c r="X38" s="26" t="s">
        <v>338</v>
      </c>
      <c r="Y38" s="55" t="s">
        <v>100</v>
      </c>
      <c r="Z38" s="35"/>
      <c r="AA38" s="49" t="s">
        <v>3</v>
      </c>
      <c r="AB38" s="35"/>
      <c r="AC38" s="48"/>
      <c r="AD38" s="35">
        <v>9</v>
      </c>
      <c r="AE38" s="35">
        <v>9</v>
      </c>
      <c r="AF38" s="50"/>
    </row>
    <row r="39" spans="1:32" ht="22.5" customHeight="1">
      <c r="A39" s="35">
        <v>1465</v>
      </c>
      <c r="B39" s="35" t="s">
        <v>57</v>
      </c>
      <c r="C39" s="35">
        <v>19</v>
      </c>
      <c r="D39" s="35" t="s">
        <v>37</v>
      </c>
      <c r="E39" s="36" t="str">
        <f t="shared" si="4"/>
        <v>ふじ-19-A</v>
      </c>
      <c r="F39" s="37" t="s">
        <v>35</v>
      </c>
      <c r="G39" s="37"/>
      <c r="H39" s="38" t="s">
        <v>109</v>
      </c>
      <c r="I39" s="39" t="s">
        <v>110</v>
      </c>
      <c r="J39" s="40">
        <v>18252</v>
      </c>
      <c r="K39" s="18" t="str">
        <f t="shared" si="5"/>
        <v>61歳</v>
      </c>
      <c r="L39" s="41" t="s">
        <v>38</v>
      </c>
      <c r="M39" s="41">
        <f t="shared" si="6"/>
      </c>
      <c r="N39" s="42" t="str">
        <f t="shared" si="7"/>
        <v>愛知:</v>
      </c>
      <c r="O39" s="22">
        <v>23</v>
      </c>
      <c r="P39" s="43"/>
      <c r="Q39" s="43"/>
      <c r="R39" s="43"/>
      <c r="S39" s="43"/>
      <c r="T39" s="44"/>
      <c r="U39" s="45" t="s">
        <v>35</v>
      </c>
      <c r="V39" s="44" t="s">
        <v>57</v>
      </c>
      <c r="W39" s="46"/>
      <c r="X39" s="26" t="s">
        <v>338</v>
      </c>
      <c r="Y39" s="47" t="s">
        <v>100</v>
      </c>
      <c r="Z39" s="48"/>
      <c r="AA39" s="49" t="s">
        <v>35</v>
      </c>
      <c r="AB39" s="48"/>
      <c r="AC39" s="48"/>
      <c r="AD39" s="35">
        <v>11</v>
      </c>
      <c r="AE39" s="35">
        <v>11</v>
      </c>
      <c r="AF39" s="50"/>
    </row>
    <row r="40" spans="1:32" ht="22.5" customHeight="1">
      <c r="A40" s="35">
        <v>1466</v>
      </c>
      <c r="B40" s="35" t="s">
        <v>57</v>
      </c>
      <c r="C40" s="35">
        <v>19</v>
      </c>
      <c r="D40" s="35" t="s">
        <v>39</v>
      </c>
      <c r="E40" s="36" t="str">
        <f t="shared" si="4"/>
        <v>ふじ-19-B</v>
      </c>
      <c r="F40" s="37" t="s">
        <v>35</v>
      </c>
      <c r="G40" s="51"/>
      <c r="H40" s="52" t="s">
        <v>111</v>
      </c>
      <c r="I40" s="39" t="s">
        <v>112</v>
      </c>
      <c r="J40" s="40">
        <v>16656</v>
      </c>
      <c r="K40" s="18" t="str">
        <f t="shared" si="5"/>
        <v>65歳</v>
      </c>
      <c r="L40" s="53" t="s">
        <v>38</v>
      </c>
      <c r="M40" s="41">
        <f t="shared" si="6"/>
      </c>
      <c r="N40" s="42" t="str">
        <f t="shared" si="7"/>
        <v>愛知:</v>
      </c>
      <c r="O40" s="22">
        <v>23</v>
      </c>
      <c r="P40" s="43"/>
      <c r="Q40" s="43"/>
      <c r="R40" s="43"/>
      <c r="S40" s="43"/>
      <c r="T40" s="45" t="s">
        <v>35</v>
      </c>
      <c r="U40" s="45"/>
      <c r="V40" s="45"/>
      <c r="W40" s="54"/>
      <c r="X40" s="26" t="s">
        <v>338</v>
      </c>
      <c r="Y40" s="55" t="s">
        <v>100</v>
      </c>
      <c r="Z40" s="35"/>
      <c r="AA40" s="49" t="s">
        <v>3</v>
      </c>
      <c r="AB40" s="35"/>
      <c r="AC40" s="48"/>
      <c r="AD40" s="35">
        <v>11</v>
      </c>
      <c r="AE40" s="35">
        <v>11</v>
      </c>
      <c r="AF40" s="50"/>
    </row>
    <row r="41" spans="1:32" ht="22.5" customHeight="1">
      <c r="A41" s="35">
        <v>1474</v>
      </c>
      <c r="B41" s="35" t="s">
        <v>57</v>
      </c>
      <c r="C41" s="35">
        <v>20</v>
      </c>
      <c r="D41" s="35" t="s">
        <v>37</v>
      </c>
      <c r="E41" s="36" t="str">
        <f t="shared" si="4"/>
        <v>ふじ-20-A</v>
      </c>
      <c r="F41" s="37" t="s">
        <v>35</v>
      </c>
      <c r="G41" s="37"/>
      <c r="H41" s="38" t="s">
        <v>113</v>
      </c>
      <c r="I41" s="39" t="s">
        <v>114</v>
      </c>
      <c r="J41" s="40">
        <v>26807</v>
      </c>
      <c r="K41" s="18" t="str">
        <f t="shared" si="5"/>
        <v>37歳</v>
      </c>
      <c r="L41" s="41" t="s">
        <v>43</v>
      </c>
      <c r="M41" s="41">
        <f t="shared" si="6"/>
      </c>
      <c r="N41" s="42" t="str">
        <f t="shared" si="7"/>
        <v>島根:</v>
      </c>
      <c r="O41" s="22">
        <v>32</v>
      </c>
      <c r="P41" s="43"/>
      <c r="Q41" s="43"/>
      <c r="R41" s="43"/>
      <c r="S41" s="43"/>
      <c r="T41" s="44" t="s">
        <v>35</v>
      </c>
      <c r="U41" s="45"/>
      <c r="V41" s="44"/>
      <c r="W41" s="46"/>
      <c r="X41" s="26" t="s">
        <v>338</v>
      </c>
      <c r="Y41" s="47" t="s">
        <v>100</v>
      </c>
      <c r="Z41" s="48" t="s">
        <v>36</v>
      </c>
      <c r="AA41" s="49" t="s">
        <v>36</v>
      </c>
      <c r="AB41" s="48" t="s">
        <v>36</v>
      </c>
      <c r="AC41" s="48"/>
      <c r="AD41" s="35"/>
      <c r="AE41" s="35"/>
      <c r="AF41" s="50"/>
    </row>
    <row r="42" spans="1:32" ht="22.5" customHeight="1">
      <c r="A42" s="35">
        <v>1473</v>
      </c>
      <c r="B42" s="35" t="s">
        <v>57</v>
      </c>
      <c r="C42" s="35">
        <v>20</v>
      </c>
      <c r="D42" s="35" t="s">
        <v>39</v>
      </c>
      <c r="E42" s="36" t="str">
        <f t="shared" si="4"/>
        <v>ふじ-20-B</v>
      </c>
      <c r="F42" s="37" t="s">
        <v>35</v>
      </c>
      <c r="G42" s="51"/>
      <c r="H42" s="52" t="s">
        <v>115</v>
      </c>
      <c r="I42" s="39" t="s">
        <v>116</v>
      </c>
      <c r="J42" s="40">
        <v>26871</v>
      </c>
      <c r="K42" s="18" t="str">
        <f t="shared" si="5"/>
        <v>37歳</v>
      </c>
      <c r="L42" s="53" t="s">
        <v>43</v>
      </c>
      <c r="M42" s="41">
        <f t="shared" si="6"/>
      </c>
      <c r="N42" s="42" t="str">
        <f t="shared" si="7"/>
        <v>島根:</v>
      </c>
      <c r="O42" s="22">
        <v>32</v>
      </c>
      <c r="P42" s="43"/>
      <c r="Q42" s="43"/>
      <c r="R42" s="43"/>
      <c r="S42" s="43"/>
      <c r="T42" s="45" t="s">
        <v>35</v>
      </c>
      <c r="U42" s="45"/>
      <c r="V42" s="45"/>
      <c r="W42" s="54"/>
      <c r="X42" s="26"/>
      <c r="Y42" s="55" t="s">
        <v>100</v>
      </c>
      <c r="Z42" s="35" t="s">
        <v>36</v>
      </c>
      <c r="AA42" s="49" t="s">
        <v>36</v>
      </c>
      <c r="AB42" s="35" t="s">
        <v>36</v>
      </c>
      <c r="AC42" s="48"/>
      <c r="AD42" s="35"/>
      <c r="AE42" s="35"/>
      <c r="AF42" s="50"/>
    </row>
    <row r="43" spans="1:32" ht="22.5" customHeight="1">
      <c r="A43" s="35">
        <v>1425</v>
      </c>
      <c r="B43" s="35" t="s">
        <v>57</v>
      </c>
      <c r="C43" s="35">
        <v>21</v>
      </c>
      <c r="D43" s="35" t="s">
        <v>37</v>
      </c>
      <c r="E43" s="36" t="str">
        <f t="shared" si="4"/>
        <v>ふじ-21-A</v>
      </c>
      <c r="F43" s="37" t="s">
        <v>35</v>
      </c>
      <c r="G43" s="37"/>
      <c r="H43" s="38" t="s">
        <v>117</v>
      </c>
      <c r="I43" s="39" t="s">
        <v>118</v>
      </c>
      <c r="J43" s="40">
        <v>18813</v>
      </c>
      <c r="K43" s="18" t="str">
        <f t="shared" si="5"/>
        <v>59歳</v>
      </c>
      <c r="L43" s="41" t="s">
        <v>50</v>
      </c>
      <c r="M43" s="41">
        <f t="shared" si="6"/>
      </c>
      <c r="N43" s="42" t="str">
        <f t="shared" si="7"/>
        <v>長野:</v>
      </c>
      <c r="O43" s="22">
        <v>20</v>
      </c>
      <c r="P43" s="43"/>
      <c r="Q43" s="43"/>
      <c r="R43" s="43"/>
      <c r="S43" s="43"/>
      <c r="T43" s="44"/>
      <c r="U43" s="45" t="s">
        <v>35</v>
      </c>
      <c r="V43" s="44" t="s">
        <v>57</v>
      </c>
      <c r="W43" s="46"/>
      <c r="X43" s="26" t="s">
        <v>338</v>
      </c>
      <c r="Y43" s="47" t="s">
        <v>100</v>
      </c>
      <c r="Z43" s="48"/>
      <c r="AA43" s="49" t="s">
        <v>35</v>
      </c>
      <c r="AB43" s="48"/>
      <c r="AC43" s="48"/>
      <c r="AD43" s="35"/>
      <c r="AE43" s="35">
        <v>3</v>
      </c>
      <c r="AF43" s="50"/>
    </row>
    <row r="44" spans="1:32" ht="22.5" customHeight="1">
      <c r="A44" s="35">
        <v>1426</v>
      </c>
      <c r="B44" s="35" t="s">
        <v>57</v>
      </c>
      <c r="C44" s="35">
        <v>21</v>
      </c>
      <c r="D44" s="35" t="s">
        <v>39</v>
      </c>
      <c r="E44" s="36" t="str">
        <f t="shared" si="4"/>
        <v>ふじ-21-B</v>
      </c>
      <c r="F44" s="37" t="s">
        <v>35</v>
      </c>
      <c r="G44" s="51"/>
      <c r="H44" s="52" t="s">
        <v>119</v>
      </c>
      <c r="I44" s="39" t="s">
        <v>120</v>
      </c>
      <c r="J44" s="40">
        <v>20476</v>
      </c>
      <c r="K44" s="18" t="str">
        <f t="shared" si="5"/>
        <v>55歳</v>
      </c>
      <c r="L44" s="53" t="s">
        <v>50</v>
      </c>
      <c r="M44" s="41">
        <f t="shared" si="6"/>
      </c>
      <c r="N44" s="42" t="str">
        <f t="shared" si="7"/>
        <v>長野:</v>
      </c>
      <c r="O44" s="22">
        <v>20</v>
      </c>
      <c r="P44" s="43"/>
      <c r="Q44" s="43"/>
      <c r="R44" s="43"/>
      <c r="S44" s="43"/>
      <c r="T44" s="45"/>
      <c r="U44" s="45" t="s">
        <v>35</v>
      </c>
      <c r="V44" s="45" t="s">
        <v>57</v>
      </c>
      <c r="W44" s="54"/>
      <c r="X44" s="26" t="s">
        <v>338</v>
      </c>
      <c r="Y44" s="55" t="s">
        <v>100</v>
      </c>
      <c r="Z44" s="35"/>
      <c r="AA44" s="49" t="s">
        <v>3</v>
      </c>
      <c r="AB44" s="35"/>
      <c r="AC44" s="48"/>
      <c r="AD44" s="35"/>
      <c r="AE44" s="35">
        <v>3</v>
      </c>
      <c r="AF44" s="50"/>
    </row>
    <row r="45" spans="1:32" ht="22.5" customHeight="1">
      <c r="A45" s="35">
        <v>1481</v>
      </c>
      <c r="B45" s="35" t="s">
        <v>57</v>
      </c>
      <c r="C45" s="35">
        <v>22</v>
      </c>
      <c r="D45" s="35" t="s">
        <v>37</v>
      </c>
      <c r="E45" s="36" t="str">
        <f t="shared" si="4"/>
        <v>ふじ-22-A</v>
      </c>
      <c r="F45" s="37" t="s">
        <v>35</v>
      </c>
      <c r="G45" s="37"/>
      <c r="H45" s="38" t="s">
        <v>121</v>
      </c>
      <c r="I45" s="39" t="s">
        <v>122</v>
      </c>
      <c r="J45" s="40">
        <v>24062</v>
      </c>
      <c r="K45" s="18" t="str">
        <f t="shared" si="5"/>
        <v>45歳</v>
      </c>
      <c r="L45" s="41" t="s">
        <v>48</v>
      </c>
      <c r="M45" s="41">
        <f t="shared" si="6"/>
      </c>
      <c r="N45" s="42" t="str">
        <f t="shared" si="7"/>
        <v>東京:</v>
      </c>
      <c r="O45" s="22">
        <v>13</v>
      </c>
      <c r="P45" s="43"/>
      <c r="Q45" s="43"/>
      <c r="R45" s="43"/>
      <c r="S45" s="43"/>
      <c r="T45" s="44"/>
      <c r="U45" s="45" t="s">
        <v>35</v>
      </c>
      <c r="V45" s="44" t="s">
        <v>57</v>
      </c>
      <c r="W45" s="46"/>
      <c r="X45" s="26" t="s">
        <v>338</v>
      </c>
      <c r="Y45" s="47" t="s">
        <v>100</v>
      </c>
      <c r="Z45" s="48"/>
      <c r="AA45" s="49" t="s">
        <v>35</v>
      </c>
      <c r="AB45" s="48"/>
      <c r="AC45" s="48"/>
      <c r="AD45" s="35">
        <v>4</v>
      </c>
      <c r="AE45" s="35">
        <v>4</v>
      </c>
      <c r="AF45" s="50"/>
    </row>
    <row r="46" spans="1:32" ht="22.5" customHeight="1">
      <c r="A46" s="35">
        <v>1446</v>
      </c>
      <c r="B46" s="35" t="s">
        <v>57</v>
      </c>
      <c r="C46" s="35">
        <v>22</v>
      </c>
      <c r="D46" s="35" t="s">
        <v>39</v>
      </c>
      <c r="E46" s="36" t="str">
        <f t="shared" si="4"/>
        <v>ふじ-22-B</v>
      </c>
      <c r="F46" s="37" t="s">
        <v>35</v>
      </c>
      <c r="G46" s="51"/>
      <c r="H46" s="52" t="s">
        <v>123</v>
      </c>
      <c r="I46" s="39" t="s">
        <v>124</v>
      </c>
      <c r="J46" s="40">
        <v>17629</v>
      </c>
      <c r="K46" s="18" t="str">
        <f t="shared" si="5"/>
        <v>62歳</v>
      </c>
      <c r="L46" s="53" t="s">
        <v>48</v>
      </c>
      <c r="M46" s="41">
        <f t="shared" si="6"/>
      </c>
      <c r="N46" s="42" t="str">
        <f t="shared" si="7"/>
        <v>東京:</v>
      </c>
      <c r="O46" s="22">
        <v>13</v>
      </c>
      <c r="P46" s="43"/>
      <c r="Q46" s="43"/>
      <c r="R46" s="43"/>
      <c r="S46" s="43"/>
      <c r="T46" s="45"/>
      <c r="U46" s="45" t="s">
        <v>35</v>
      </c>
      <c r="V46" s="45" t="s">
        <v>57</v>
      </c>
      <c r="W46" s="54"/>
      <c r="X46" s="26" t="s">
        <v>338</v>
      </c>
      <c r="Y46" s="55" t="s">
        <v>100</v>
      </c>
      <c r="Z46" s="35"/>
      <c r="AA46" s="49" t="s">
        <v>3</v>
      </c>
      <c r="AB46" s="35"/>
      <c r="AC46" s="48"/>
      <c r="AD46" s="35">
        <v>4</v>
      </c>
      <c r="AE46" s="35">
        <v>4</v>
      </c>
      <c r="AF46" s="50"/>
    </row>
    <row r="47" spans="1:32" ht="22.5" customHeight="1">
      <c r="A47" s="35">
        <v>1453</v>
      </c>
      <c r="B47" s="35" t="s">
        <v>57</v>
      </c>
      <c r="C47" s="35">
        <v>23</v>
      </c>
      <c r="D47" s="35" t="s">
        <v>37</v>
      </c>
      <c r="E47" s="36" t="str">
        <f t="shared" si="4"/>
        <v>ふじ-23-A</v>
      </c>
      <c r="F47" s="37" t="s">
        <v>35</v>
      </c>
      <c r="G47" s="37"/>
      <c r="H47" s="38" t="s">
        <v>125</v>
      </c>
      <c r="I47" s="39" t="s">
        <v>126</v>
      </c>
      <c r="J47" s="40">
        <v>22166</v>
      </c>
      <c r="K47" s="18" t="str">
        <f t="shared" si="5"/>
        <v>50歳</v>
      </c>
      <c r="L47" s="41" t="s">
        <v>38</v>
      </c>
      <c r="M47" s="41">
        <f t="shared" si="6"/>
      </c>
      <c r="N47" s="42" t="str">
        <f t="shared" si="7"/>
        <v>愛知:</v>
      </c>
      <c r="O47" s="22">
        <v>23</v>
      </c>
      <c r="P47" s="43"/>
      <c r="Q47" s="43"/>
      <c r="R47" s="43"/>
      <c r="S47" s="43"/>
      <c r="T47" s="44" t="s">
        <v>35</v>
      </c>
      <c r="U47" s="45"/>
      <c r="V47" s="44"/>
      <c r="W47" s="46"/>
      <c r="X47" s="26"/>
      <c r="Y47" s="47" t="s">
        <v>100</v>
      </c>
      <c r="Z47" s="48"/>
      <c r="AA47" s="49" t="s">
        <v>35</v>
      </c>
      <c r="AB47" s="48"/>
      <c r="AC47" s="48"/>
      <c r="AD47" s="35"/>
      <c r="AE47" s="35"/>
      <c r="AF47" s="50"/>
    </row>
    <row r="48" spans="1:32" ht="22.5" customHeight="1">
      <c r="A48" s="35">
        <v>1445</v>
      </c>
      <c r="B48" s="35" t="s">
        <v>57</v>
      </c>
      <c r="C48" s="35">
        <v>23</v>
      </c>
      <c r="D48" s="35" t="s">
        <v>39</v>
      </c>
      <c r="E48" s="36" t="str">
        <f t="shared" si="4"/>
        <v>ふじ-23-B</v>
      </c>
      <c r="F48" s="37" t="s">
        <v>35</v>
      </c>
      <c r="G48" s="51"/>
      <c r="H48" s="52" t="s">
        <v>127</v>
      </c>
      <c r="I48" s="39" t="s">
        <v>128</v>
      </c>
      <c r="J48" s="40">
        <v>22543</v>
      </c>
      <c r="K48" s="18" t="str">
        <f t="shared" si="5"/>
        <v>49歳</v>
      </c>
      <c r="L48" s="53" t="s">
        <v>38</v>
      </c>
      <c r="M48" s="41">
        <f t="shared" si="6"/>
      </c>
      <c r="N48" s="42" t="str">
        <f t="shared" si="7"/>
        <v>愛知:</v>
      </c>
      <c r="O48" s="22">
        <v>23</v>
      </c>
      <c r="P48" s="43"/>
      <c r="Q48" s="43"/>
      <c r="R48" s="43"/>
      <c r="S48" s="43"/>
      <c r="T48" s="45" t="s">
        <v>35</v>
      </c>
      <c r="U48" s="45"/>
      <c r="V48" s="45"/>
      <c r="W48" s="54"/>
      <c r="X48" s="26"/>
      <c r="Y48" s="55" t="s">
        <v>100</v>
      </c>
      <c r="Z48" s="35"/>
      <c r="AA48" s="49" t="s">
        <v>3</v>
      </c>
      <c r="AB48" s="35"/>
      <c r="AC48" s="48"/>
      <c r="AD48" s="35"/>
      <c r="AE48" s="35"/>
      <c r="AF48" s="50"/>
    </row>
    <row r="49" spans="1:32" ht="22.5" customHeight="1">
      <c r="A49" s="35">
        <v>1454</v>
      </c>
      <c r="B49" s="35" t="s">
        <v>57</v>
      </c>
      <c r="C49" s="35">
        <v>24</v>
      </c>
      <c r="D49" s="35" t="s">
        <v>37</v>
      </c>
      <c r="E49" s="36" t="str">
        <f t="shared" si="4"/>
        <v>ふじ-24-A</v>
      </c>
      <c r="F49" s="37" t="s">
        <v>35</v>
      </c>
      <c r="G49" s="37"/>
      <c r="H49" s="38" t="s">
        <v>129</v>
      </c>
      <c r="I49" s="39" t="s">
        <v>130</v>
      </c>
      <c r="J49" s="40">
        <v>15162</v>
      </c>
      <c r="K49" s="18" t="str">
        <f t="shared" si="5"/>
        <v>69歳</v>
      </c>
      <c r="L49" s="41" t="s">
        <v>40</v>
      </c>
      <c r="M49" s="41">
        <f t="shared" si="6"/>
      </c>
      <c r="N49" s="42" t="str">
        <f t="shared" si="7"/>
        <v>京都:</v>
      </c>
      <c r="O49" s="22">
        <v>26</v>
      </c>
      <c r="P49" s="43"/>
      <c r="Q49" s="43"/>
      <c r="R49" s="43"/>
      <c r="S49" s="43"/>
      <c r="T49" s="44"/>
      <c r="U49" s="45" t="s">
        <v>35</v>
      </c>
      <c r="V49" s="44"/>
      <c r="W49" s="46"/>
      <c r="X49" s="26"/>
      <c r="Y49" s="47" t="s">
        <v>100</v>
      </c>
      <c r="Z49" s="48"/>
      <c r="AA49" s="49" t="s">
        <v>35</v>
      </c>
      <c r="AB49" s="48"/>
      <c r="AC49" s="48"/>
      <c r="AD49" s="35"/>
      <c r="AE49" s="35"/>
      <c r="AF49" s="50"/>
    </row>
    <row r="50" spans="1:32" ht="22.5" customHeight="1">
      <c r="A50" s="35">
        <v>1510</v>
      </c>
      <c r="B50" s="35" t="s">
        <v>57</v>
      </c>
      <c r="C50" s="35">
        <v>24</v>
      </c>
      <c r="D50" s="35" t="s">
        <v>39</v>
      </c>
      <c r="E50" s="36" t="str">
        <f t="shared" si="4"/>
        <v>ふじ-24-B</v>
      </c>
      <c r="F50" s="37" t="s">
        <v>35</v>
      </c>
      <c r="G50" s="51"/>
      <c r="H50" s="52" t="s">
        <v>131</v>
      </c>
      <c r="I50" s="39" t="s">
        <v>132</v>
      </c>
      <c r="J50" s="40">
        <v>16162</v>
      </c>
      <c r="K50" s="18" t="str">
        <f t="shared" si="5"/>
        <v>67歳</v>
      </c>
      <c r="L50" s="53" t="s">
        <v>40</v>
      </c>
      <c r="M50" s="41">
        <f t="shared" si="6"/>
      </c>
      <c r="N50" s="42" t="str">
        <f t="shared" si="7"/>
        <v>京都:</v>
      </c>
      <c r="O50" s="22">
        <v>26</v>
      </c>
      <c r="P50" s="43"/>
      <c r="Q50" s="43"/>
      <c r="R50" s="43"/>
      <c r="S50" s="43"/>
      <c r="T50" s="45"/>
      <c r="U50" s="45" t="s">
        <v>35</v>
      </c>
      <c r="V50" s="45"/>
      <c r="W50" s="54"/>
      <c r="X50" s="26"/>
      <c r="Y50" s="55" t="s">
        <v>100</v>
      </c>
      <c r="Z50" s="35"/>
      <c r="AA50" s="49" t="s">
        <v>35</v>
      </c>
      <c r="AB50" s="35"/>
      <c r="AC50" s="48"/>
      <c r="AD50" s="35"/>
      <c r="AE50" s="35"/>
      <c r="AF50" s="50"/>
    </row>
    <row r="51" spans="1:32" ht="22.5" customHeight="1">
      <c r="A51" s="35">
        <v>1509</v>
      </c>
      <c r="B51" s="35" t="s">
        <v>57</v>
      </c>
      <c r="C51" s="35">
        <v>25</v>
      </c>
      <c r="D51" s="35" t="s">
        <v>37</v>
      </c>
      <c r="E51" s="36" t="str">
        <f t="shared" si="4"/>
        <v>ふじ-25-A</v>
      </c>
      <c r="F51" s="37" t="s">
        <v>35</v>
      </c>
      <c r="G51" s="37"/>
      <c r="H51" s="38" t="s">
        <v>133</v>
      </c>
      <c r="I51" s="39" t="s">
        <v>134</v>
      </c>
      <c r="J51" s="40">
        <v>20362</v>
      </c>
      <c r="K51" s="18" t="str">
        <f t="shared" si="5"/>
        <v>55歳</v>
      </c>
      <c r="L51" s="41" t="s">
        <v>58</v>
      </c>
      <c r="M51" s="41">
        <f t="shared" si="6"/>
      </c>
      <c r="N51" s="42" t="str">
        <f t="shared" si="7"/>
        <v>宮城:</v>
      </c>
      <c r="O51" s="22">
        <v>4</v>
      </c>
      <c r="P51" s="43">
        <f>IF(K51&gt;="80歳","○","")</f>
      </c>
      <c r="Q51" s="43">
        <f>IF(K51="77歳","○","")</f>
      </c>
      <c r="R51" s="43">
        <f>IF(K51="70歳","○","")</f>
      </c>
      <c r="S51" s="43">
        <f>IF(K51="60歳","○","")</f>
      </c>
      <c r="T51" s="44"/>
      <c r="U51" s="45" t="s">
        <v>35</v>
      </c>
      <c r="V51" s="44" t="s">
        <v>57</v>
      </c>
      <c r="W51" s="46"/>
      <c r="X51" s="26"/>
      <c r="Y51" s="47" t="s">
        <v>135</v>
      </c>
      <c r="Z51" s="48"/>
      <c r="AA51" s="49" t="s">
        <v>35</v>
      </c>
      <c r="AB51" s="48"/>
      <c r="AC51" s="48" t="s">
        <v>252</v>
      </c>
      <c r="AD51" s="35"/>
      <c r="AE51" s="35"/>
      <c r="AF51" s="50"/>
    </row>
    <row r="52" spans="1:32" ht="22.5" customHeight="1">
      <c r="A52" s="35">
        <v>1397</v>
      </c>
      <c r="B52" s="35" t="s">
        <v>57</v>
      </c>
      <c r="C52" s="35">
        <v>25</v>
      </c>
      <c r="D52" s="35" t="s">
        <v>39</v>
      </c>
      <c r="E52" s="36" t="str">
        <f t="shared" si="4"/>
        <v>ふじ-25-B</v>
      </c>
      <c r="F52" s="37" t="s">
        <v>35</v>
      </c>
      <c r="G52" s="51"/>
      <c r="H52" s="52" t="s">
        <v>136</v>
      </c>
      <c r="I52" s="39" t="s">
        <v>137</v>
      </c>
      <c r="J52" s="40">
        <v>20775</v>
      </c>
      <c r="K52" s="18" t="str">
        <f t="shared" si="5"/>
        <v>54歳</v>
      </c>
      <c r="L52" s="53" t="s">
        <v>58</v>
      </c>
      <c r="M52" s="41">
        <f t="shared" si="6"/>
      </c>
      <c r="N52" s="42" t="str">
        <f t="shared" si="7"/>
        <v>宮城:</v>
      </c>
      <c r="O52" s="22">
        <v>4</v>
      </c>
      <c r="P52" s="43"/>
      <c r="Q52" s="43"/>
      <c r="R52" s="43"/>
      <c r="S52" s="43"/>
      <c r="T52" s="45"/>
      <c r="U52" s="45" t="s">
        <v>35</v>
      </c>
      <c r="V52" s="45" t="s">
        <v>54</v>
      </c>
      <c r="W52" s="54"/>
      <c r="X52" s="26"/>
      <c r="Y52" s="55" t="s">
        <v>135</v>
      </c>
      <c r="Z52" s="35"/>
      <c r="AA52" s="49" t="s">
        <v>3</v>
      </c>
      <c r="AB52" s="35"/>
      <c r="AC52" s="48" t="s">
        <v>252</v>
      </c>
      <c r="AD52" s="35"/>
      <c r="AE52" s="35"/>
      <c r="AF52" s="50"/>
    </row>
    <row r="53" spans="1:32" ht="22.5" customHeight="1">
      <c r="A53" s="35">
        <v>1398</v>
      </c>
      <c r="B53" s="35" t="s">
        <v>57</v>
      </c>
      <c r="C53" s="35">
        <v>26</v>
      </c>
      <c r="D53" s="35" t="s">
        <v>37</v>
      </c>
      <c r="E53" s="36" t="str">
        <f t="shared" si="4"/>
        <v>ふじ-26-A</v>
      </c>
      <c r="F53" s="37" t="s">
        <v>35</v>
      </c>
      <c r="G53" s="37"/>
      <c r="H53" s="38" t="s">
        <v>138</v>
      </c>
      <c r="I53" s="39" t="s">
        <v>139</v>
      </c>
      <c r="J53" s="40">
        <v>20090</v>
      </c>
      <c r="K53" s="18" t="str">
        <f t="shared" si="5"/>
        <v>56歳</v>
      </c>
      <c r="L53" s="41" t="s">
        <v>38</v>
      </c>
      <c r="M53" s="41">
        <f t="shared" si="6"/>
      </c>
      <c r="N53" s="42" t="str">
        <f t="shared" si="7"/>
        <v>愛知:</v>
      </c>
      <c r="O53" s="22">
        <v>23</v>
      </c>
      <c r="P53" s="43"/>
      <c r="Q53" s="43"/>
      <c r="R53" s="43"/>
      <c r="S53" s="43"/>
      <c r="T53" s="44"/>
      <c r="U53" s="45" t="s">
        <v>35</v>
      </c>
      <c r="V53" s="44" t="s">
        <v>57</v>
      </c>
      <c r="W53" s="46"/>
      <c r="X53" s="26" t="s">
        <v>338</v>
      </c>
      <c r="Y53" s="47" t="s">
        <v>100</v>
      </c>
      <c r="Z53" s="48"/>
      <c r="AA53" s="49" t="s">
        <v>35</v>
      </c>
      <c r="AB53" s="48"/>
      <c r="AC53" s="48"/>
      <c r="AD53" s="35"/>
      <c r="AE53" s="35"/>
      <c r="AF53" s="50"/>
    </row>
    <row r="54" spans="1:32" ht="22.5" customHeight="1">
      <c r="A54" s="35">
        <v>1482</v>
      </c>
      <c r="B54" s="35" t="s">
        <v>57</v>
      </c>
      <c r="C54" s="35">
        <v>26</v>
      </c>
      <c r="D54" s="35" t="s">
        <v>39</v>
      </c>
      <c r="E54" s="36" t="str">
        <f t="shared" si="4"/>
        <v>ふじ-26-B</v>
      </c>
      <c r="F54" s="37" t="s">
        <v>35</v>
      </c>
      <c r="G54" s="51"/>
      <c r="H54" s="52" t="s">
        <v>140</v>
      </c>
      <c r="I54" s="39" t="s">
        <v>141</v>
      </c>
      <c r="J54" s="40">
        <v>20404</v>
      </c>
      <c r="K54" s="18" t="str">
        <f t="shared" si="5"/>
        <v>55歳</v>
      </c>
      <c r="L54" s="53" t="s">
        <v>38</v>
      </c>
      <c r="M54" s="41">
        <f t="shared" si="6"/>
      </c>
      <c r="N54" s="42" t="str">
        <f t="shared" si="7"/>
        <v>愛知:</v>
      </c>
      <c r="O54" s="22">
        <v>23</v>
      </c>
      <c r="P54" s="43"/>
      <c r="Q54" s="43"/>
      <c r="R54" s="43"/>
      <c r="S54" s="43"/>
      <c r="T54" s="45"/>
      <c r="U54" s="45" t="s">
        <v>35</v>
      </c>
      <c r="V54" s="45" t="s">
        <v>57</v>
      </c>
      <c r="W54" s="54"/>
      <c r="X54" s="26" t="s">
        <v>338</v>
      </c>
      <c r="Y54" s="55" t="s">
        <v>100</v>
      </c>
      <c r="Z54" s="35"/>
      <c r="AA54" s="49" t="s">
        <v>3</v>
      </c>
      <c r="AB54" s="35"/>
      <c r="AC54" s="48"/>
      <c r="AD54" s="35"/>
      <c r="AE54" s="35"/>
      <c r="AF54" s="50"/>
    </row>
    <row r="55" spans="1:32" ht="22.5" customHeight="1">
      <c r="A55" s="35">
        <v>1401</v>
      </c>
      <c r="B55" s="35" t="s">
        <v>57</v>
      </c>
      <c r="C55" s="35">
        <v>27</v>
      </c>
      <c r="D55" s="35" t="s">
        <v>37</v>
      </c>
      <c r="E55" s="36" t="str">
        <f t="shared" si="4"/>
        <v>ふじ-27-A</v>
      </c>
      <c r="F55" s="37" t="s">
        <v>35</v>
      </c>
      <c r="G55" s="37"/>
      <c r="H55" s="38" t="s">
        <v>142</v>
      </c>
      <c r="I55" s="39" t="s">
        <v>143</v>
      </c>
      <c r="J55" s="40">
        <v>26853</v>
      </c>
      <c r="K55" s="18" t="str">
        <f t="shared" si="5"/>
        <v>37歳</v>
      </c>
      <c r="L55" s="41" t="s">
        <v>55</v>
      </c>
      <c r="M55" s="41">
        <f t="shared" si="6"/>
      </c>
      <c r="N55" s="42" t="str">
        <f t="shared" si="7"/>
        <v>愛媛:</v>
      </c>
      <c r="O55" s="22">
        <v>38</v>
      </c>
      <c r="P55" s="43"/>
      <c r="Q55" s="43"/>
      <c r="R55" s="43"/>
      <c r="S55" s="43"/>
      <c r="T55" s="44" t="s">
        <v>35</v>
      </c>
      <c r="U55" s="45"/>
      <c r="V55" s="44"/>
      <c r="W55" s="46"/>
      <c r="X55" s="26" t="s">
        <v>338</v>
      </c>
      <c r="Y55" s="47" t="s">
        <v>100</v>
      </c>
      <c r="Z55" s="48"/>
      <c r="AA55" s="49" t="s">
        <v>35</v>
      </c>
      <c r="AB55" s="48"/>
      <c r="AC55" s="48"/>
      <c r="AD55" s="35">
        <v>10</v>
      </c>
      <c r="AE55" s="35"/>
      <c r="AF55" s="50"/>
    </row>
    <row r="56" spans="1:32" ht="22.5" customHeight="1">
      <c r="A56" s="35">
        <v>1487</v>
      </c>
      <c r="B56" s="35" t="s">
        <v>57</v>
      </c>
      <c r="C56" s="35">
        <v>27</v>
      </c>
      <c r="D56" s="35" t="s">
        <v>39</v>
      </c>
      <c r="E56" s="36" t="str">
        <f t="shared" si="4"/>
        <v>ふじ-27-B</v>
      </c>
      <c r="F56" s="37" t="s">
        <v>35</v>
      </c>
      <c r="G56" s="51"/>
      <c r="H56" s="52" t="s">
        <v>144</v>
      </c>
      <c r="I56" s="39" t="s">
        <v>145</v>
      </c>
      <c r="J56" s="40">
        <v>28436</v>
      </c>
      <c r="K56" s="18" t="str">
        <f t="shared" si="5"/>
        <v>33歳</v>
      </c>
      <c r="L56" s="53" t="s">
        <v>55</v>
      </c>
      <c r="M56" s="41">
        <f t="shared" si="6"/>
      </c>
      <c r="N56" s="42" t="str">
        <f t="shared" si="7"/>
        <v>愛媛:</v>
      </c>
      <c r="O56" s="22">
        <v>38</v>
      </c>
      <c r="P56" s="43"/>
      <c r="Q56" s="43"/>
      <c r="R56" s="43"/>
      <c r="S56" s="43"/>
      <c r="T56" s="45" t="s">
        <v>35</v>
      </c>
      <c r="U56" s="45"/>
      <c r="V56" s="45"/>
      <c r="W56" s="54"/>
      <c r="X56" s="26" t="s">
        <v>338</v>
      </c>
      <c r="Y56" s="55" t="s">
        <v>100</v>
      </c>
      <c r="Z56" s="35"/>
      <c r="AA56" s="49" t="s">
        <v>3</v>
      </c>
      <c r="AB56" s="35"/>
      <c r="AC56" s="48"/>
      <c r="AD56" s="35">
        <v>10</v>
      </c>
      <c r="AE56" s="35"/>
      <c r="AF56" s="50"/>
    </row>
    <row r="57" spans="1:32" ht="22.5" customHeight="1">
      <c r="A57" s="35">
        <v>1410</v>
      </c>
      <c r="B57" s="35" t="s">
        <v>57</v>
      </c>
      <c r="C57" s="35">
        <v>28</v>
      </c>
      <c r="D57" s="35" t="s">
        <v>37</v>
      </c>
      <c r="E57" s="36" t="str">
        <f t="shared" si="4"/>
        <v>ふじ-28-A</v>
      </c>
      <c r="F57" s="37" t="s">
        <v>35</v>
      </c>
      <c r="G57" s="37"/>
      <c r="H57" s="38" t="s">
        <v>146</v>
      </c>
      <c r="I57" s="39" t="s">
        <v>147</v>
      </c>
      <c r="J57" s="40">
        <v>18013</v>
      </c>
      <c r="K57" s="18" t="str">
        <f t="shared" si="5"/>
        <v>61歳</v>
      </c>
      <c r="L57" s="41" t="s">
        <v>52</v>
      </c>
      <c r="M57" s="41">
        <f t="shared" si="6"/>
      </c>
      <c r="N57" s="42" t="str">
        <f t="shared" si="7"/>
        <v>千葉:</v>
      </c>
      <c r="O57" s="22">
        <v>12</v>
      </c>
      <c r="P57" s="43"/>
      <c r="Q57" s="43"/>
      <c r="R57" s="43"/>
      <c r="S57" s="43"/>
      <c r="T57" s="44"/>
      <c r="U57" s="45" t="s">
        <v>35</v>
      </c>
      <c r="V57" s="44" t="s">
        <v>57</v>
      </c>
      <c r="W57" s="46"/>
      <c r="X57" s="26" t="s">
        <v>338</v>
      </c>
      <c r="Y57" s="47" t="s">
        <v>100</v>
      </c>
      <c r="Z57" s="48"/>
      <c r="AA57" s="49" t="s">
        <v>35</v>
      </c>
      <c r="AB57" s="48"/>
      <c r="AC57" s="48"/>
      <c r="AD57" s="35">
        <v>4</v>
      </c>
      <c r="AE57" s="35">
        <v>4</v>
      </c>
      <c r="AF57" s="50"/>
    </row>
    <row r="58" spans="1:32" ht="22.5" customHeight="1">
      <c r="A58" s="35">
        <v>1429</v>
      </c>
      <c r="B58" s="35" t="s">
        <v>57</v>
      </c>
      <c r="C58" s="35">
        <v>28</v>
      </c>
      <c r="D58" s="35" t="s">
        <v>39</v>
      </c>
      <c r="E58" s="36" t="str">
        <f t="shared" si="4"/>
        <v>ふじ-28-B</v>
      </c>
      <c r="F58" s="37" t="s">
        <v>35</v>
      </c>
      <c r="G58" s="51"/>
      <c r="H58" s="52" t="s">
        <v>148</v>
      </c>
      <c r="I58" s="39" t="s">
        <v>149</v>
      </c>
      <c r="J58" s="40">
        <v>16487</v>
      </c>
      <c r="K58" s="18" t="str">
        <f t="shared" si="5"/>
        <v>66歳</v>
      </c>
      <c r="L58" s="53" t="s">
        <v>52</v>
      </c>
      <c r="M58" s="41">
        <f t="shared" si="6"/>
      </c>
      <c r="N58" s="42" t="str">
        <f t="shared" si="7"/>
        <v>千葉:</v>
      </c>
      <c r="O58" s="22">
        <v>12</v>
      </c>
      <c r="P58" s="43"/>
      <c r="Q58" s="43"/>
      <c r="R58" s="43"/>
      <c r="S58" s="43"/>
      <c r="T58" s="45"/>
      <c r="U58" s="45" t="s">
        <v>35</v>
      </c>
      <c r="V58" s="45" t="s">
        <v>57</v>
      </c>
      <c r="W58" s="54"/>
      <c r="X58" s="26" t="s">
        <v>338</v>
      </c>
      <c r="Y58" s="55" t="s">
        <v>100</v>
      </c>
      <c r="Z58" s="35"/>
      <c r="AA58" s="49" t="s">
        <v>3</v>
      </c>
      <c r="AB58" s="35"/>
      <c r="AC58" s="48"/>
      <c r="AD58" s="35">
        <v>4</v>
      </c>
      <c r="AE58" s="35">
        <v>4</v>
      </c>
      <c r="AF58" s="50"/>
    </row>
    <row r="59" spans="1:32" ht="22.5" customHeight="1">
      <c r="A59" s="35">
        <v>1430</v>
      </c>
      <c r="B59" s="35" t="s">
        <v>57</v>
      </c>
      <c r="C59" s="35">
        <v>29</v>
      </c>
      <c r="D59" s="35" t="s">
        <v>37</v>
      </c>
      <c r="E59" s="36" t="str">
        <f t="shared" si="4"/>
        <v>ふじ-29-A</v>
      </c>
      <c r="F59" s="37" t="s">
        <v>35</v>
      </c>
      <c r="G59" s="37"/>
      <c r="H59" s="38" t="s">
        <v>150</v>
      </c>
      <c r="I59" s="39" t="s">
        <v>151</v>
      </c>
      <c r="J59" s="40">
        <v>17632</v>
      </c>
      <c r="K59" s="18" t="str">
        <f t="shared" si="5"/>
        <v>62歳</v>
      </c>
      <c r="L59" s="41" t="s">
        <v>42</v>
      </c>
      <c r="M59" s="41">
        <f t="shared" si="6"/>
      </c>
      <c r="N59" s="42" t="str">
        <f t="shared" si="7"/>
        <v>岡山:</v>
      </c>
      <c r="O59" s="22">
        <v>33</v>
      </c>
      <c r="P59" s="43"/>
      <c r="Q59" s="43"/>
      <c r="R59" s="43"/>
      <c r="S59" s="43"/>
      <c r="T59" s="44" t="s">
        <v>35</v>
      </c>
      <c r="U59" s="45"/>
      <c r="V59" s="44"/>
      <c r="W59" s="46"/>
      <c r="X59" s="26" t="s">
        <v>338</v>
      </c>
      <c r="Y59" s="47" t="s">
        <v>100</v>
      </c>
      <c r="Z59" s="48"/>
      <c r="AA59" s="49" t="s">
        <v>3</v>
      </c>
      <c r="AB59" s="48"/>
      <c r="AC59" s="48"/>
      <c r="AD59" s="35">
        <v>2</v>
      </c>
      <c r="AE59" s="35"/>
      <c r="AF59" s="50"/>
    </row>
    <row r="60" spans="1:32" ht="22.5" customHeight="1">
      <c r="A60" s="35">
        <v>1496</v>
      </c>
      <c r="B60" s="35" t="s">
        <v>57</v>
      </c>
      <c r="C60" s="35">
        <v>29</v>
      </c>
      <c r="D60" s="35" t="s">
        <v>39</v>
      </c>
      <c r="E60" s="36" t="str">
        <f t="shared" si="4"/>
        <v>ふじ-29-B</v>
      </c>
      <c r="F60" s="37" t="s">
        <v>35</v>
      </c>
      <c r="G60" s="51"/>
      <c r="H60" s="52" t="s">
        <v>152</v>
      </c>
      <c r="I60" s="39" t="s">
        <v>153</v>
      </c>
      <c r="J60" s="40">
        <v>15982</v>
      </c>
      <c r="K60" s="18" t="str">
        <f t="shared" si="5"/>
        <v>67歳</v>
      </c>
      <c r="L60" s="53" t="s">
        <v>42</v>
      </c>
      <c r="M60" s="41">
        <f t="shared" si="6"/>
      </c>
      <c r="N60" s="42" t="str">
        <f t="shared" si="7"/>
        <v>岡山:</v>
      </c>
      <c r="O60" s="22">
        <v>33</v>
      </c>
      <c r="P60" s="43"/>
      <c r="Q60" s="43"/>
      <c r="R60" s="43"/>
      <c r="S60" s="43"/>
      <c r="T60" s="45" t="s">
        <v>35</v>
      </c>
      <c r="U60" s="45"/>
      <c r="V60" s="45"/>
      <c r="W60" s="54"/>
      <c r="X60" s="26" t="s">
        <v>338</v>
      </c>
      <c r="Y60" s="55" t="s">
        <v>100</v>
      </c>
      <c r="Z60" s="35"/>
      <c r="AA60" s="49" t="s">
        <v>3</v>
      </c>
      <c r="AB60" s="35"/>
      <c r="AC60" s="48"/>
      <c r="AD60" s="35">
        <v>2</v>
      </c>
      <c r="AE60" s="35"/>
      <c r="AF60" s="50"/>
    </row>
    <row r="61" spans="1:32" ht="22.5" customHeight="1">
      <c r="A61" s="35">
        <v>1393</v>
      </c>
      <c r="B61" s="35" t="s">
        <v>57</v>
      </c>
      <c r="C61" s="35">
        <v>30</v>
      </c>
      <c r="D61" s="35" t="s">
        <v>37</v>
      </c>
      <c r="E61" s="36" t="str">
        <f t="shared" si="4"/>
        <v>ふじ-30-A</v>
      </c>
      <c r="F61" s="37" t="s">
        <v>35</v>
      </c>
      <c r="G61" s="37"/>
      <c r="H61" s="38" t="s">
        <v>154</v>
      </c>
      <c r="I61" s="39" t="s">
        <v>155</v>
      </c>
      <c r="J61" s="40">
        <v>19133</v>
      </c>
      <c r="K61" s="18" t="str">
        <f t="shared" si="5"/>
        <v>58歳</v>
      </c>
      <c r="L61" s="41" t="s">
        <v>47</v>
      </c>
      <c r="M61" s="41">
        <f t="shared" si="6"/>
      </c>
      <c r="N61" s="42" t="str">
        <f t="shared" si="7"/>
        <v>奈良:</v>
      </c>
      <c r="O61" s="22">
        <v>29</v>
      </c>
      <c r="P61" s="43"/>
      <c r="Q61" s="43"/>
      <c r="R61" s="43"/>
      <c r="S61" s="43"/>
      <c r="T61" s="44"/>
      <c r="U61" s="45" t="s">
        <v>35</v>
      </c>
      <c r="V61" s="44" t="s">
        <v>57</v>
      </c>
      <c r="W61" s="46"/>
      <c r="X61" s="26" t="s">
        <v>338</v>
      </c>
      <c r="Y61" s="47" t="s">
        <v>100</v>
      </c>
      <c r="Z61" s="48"/>
      <c r="AA61" s="49" t="s">
        <v>35</v>
      </c>
      <c r="AB61" s="48"/>
      <c r="AC61" s="48"/>
      <c r="AD61" s="35"/>
      <c r="AE61" s="35"/>
      <c r="AF61" s="50"/>
    </row>
    <row r="62" spans="1:32" ht="22.5" customHeight="1">
      <c r="A62" s="35">
        <v>1435</v>
      </c>
      <c r="B62" s="35" t="s">
        <v>57</v>
      </c>
      <c r="C62" s="35">
        <v>30</v>
      </c>
      <c r="D62" s="35" t="s">
        <v>39</v>
      </c>
      <c r="E62" s="36" t="str">
        <f t="shared" si="4"/>
        <v>ふじ-30-B</v>
      </c>
      <c r="F62" s="37" t="s">
        <v>35</v>
      </c>
      <c r="G62" s="51"/>
      <c r="H62" s="52" t="s">
        <v>156</v>
      </c>
      <c r="I62" s="39" t="s">
        <v>157</v>
      </c>
      <c r="J62" s="40">
        <v>17336</v>
      </c>
      <c r="K62" s="18" t="str">
        <f t="shared" si="5"/>
        <v>63歳</v>
      </c>
      <c r="L62" s="53" t="s">
        <v>47</v>
      </c>
      <c r="M62" s="41">
        <f t="shared" si="6"/>
      </c>
      <c r="N62" s="42" t="str">
        <f t="shared" si="7"/>
        <v>奈良:</v>
      </c>
      <c r="O62" s="22">
        <v>29</v>
      </c>
      <c r="P62" s="43"/>
      <c r="Q62" s="43"/>
      <c r="R62" s="43"/>
      <c r="S62" s="43"/>
      <c r="T62" s="45"/>
      <c r="U62" s="45" t="s">
        <v>35</v>
      </c>
      <c r="V62" s="45" t="s">
        <v>57</v>
      </c>
      <c r="W62" s="54"/>
      <c r="X62" s="26" t="s">
        <v>338</v>
      </c>
      <c r="Y62" s="55" t="s">
        <v>100</v>
      </c>
      <c r="Z62" s="35"/>
      <c r="AA62" s="49" t="s">
        <v>3</v>
      </c>
      <c r="AB62" s="35"/>
      <c r="AC62" s="48"/>
      <c r="AD62" s="35"/>
      <c r="AE62" s="35"/>
      <c r="AF62" s="50"/>
    </row>
    <row r="63" spans="1:32" ht="22.5" customHeight="1">
      <c r="A63" s="35">
        <v>1502</v>
      </c>
      <c r="B63" s="35" t="s">
        <v>57</v>
      </c>
      <c r="C63" s="35">
        <v>31</v>
      </c>
      <c r="D63" s="35" t="s">
        <v>37</v>
      </c>
      <c r="E63" s="36" t="str">
        <f t="shared" si="4"/>
        <v>ふじ-31-A</v>
      </c>
      <c r="F63" s="37" t="s">
        <v>35</v>
      </c>
      <c r="G63" s="37"/>
      <c r="H63" s="38" t="s">
        <v>158</v>
      </c>
      <c r="I63" s="39" t="s">
        <v>159</v>
      </c>
      <c r="J63" s="40">
        <v>16224</v>
      </c>
      <c r="K63" s="18" t="str">
        <f t="shared" si="5"/>
        <v>66歳</v>
      </c>
      <c r="L63" s="41" t="s">
        <v>60</v>
      </c>
      <c r="M63" s="41">
        <f t="shared" si="6"/>
      </c>
      <c r="N63" s="42" t="str">
        <f t="shared" si="7"/>
        <v>静岡:</v>
      </c>
      <c r="O63" s="22">
        <v>22</v>
      </c>
      <c r="P63" s="43"/>
      <c r="Q63" s="43"/>
      <c r="R63" s="43"/>
      <c r="S63" s="43"/>
      <c r="T63" s="44"/>
      <c r="U63" s="45" t="s">
        <v>35</v>
      </c>
      <c r="V63" s="44" t="s">
        <v>57</v>
      </c>
      <c r="W63" s="46" t="s">
        <v>62</v>
      </c>
      <c r="X63" s="26" t="s">
        <v>338</v>
      </c>
      <c r="Y63" s="47" t="s">
        <v>100</v>
      </c>
      <c r="Z63" s="48"/>
      <c r="AA63" s="49" t="s">
        <v>35</v>
      </c>
      <c r="AB63" s="48"/>
      <c r="AC63" s="48"/>
      <c r="AD63" s="35">
        <v>11</v>
      </c>
      <c r="AE63" s="35">
        <v>11</v>
      </c>
      <c r="AF63" s="50"/>
    </row>
    <row r="64" spans="1:32" ht="22.5" customHeight="1">
      <c r="A64" s="35">
        <v>1402</v>
      </c>
      <c r="B64" s="35" t="s">
        <v>57</v>
      </c>
      <c r="C64" s="35">
        <v>31</v>
      </c>
      <c r="D64" s="35" t="s">
        <v>39</v>
      </c>
      <c r="E64" s="36" t="str">
        <f t="shared" si="4"/>
        <v>ふじ-31-B</v>
      </c>
      <c r="F64" s="37" t="s">
        <v>35</v>
      </c>
      <c r="G64" s="51"/>
      <c r="H64" s="52" t="s">
        <v>160</v>
      </c>
      <c r="I64" s="39" t="s">
        <v>161</v>
      </c>
      <c r="J64" s="40">
        <v>14632</v>
      </c>
      <c r="K64" s="18" t="str">
        <f t="shared" si="5"/>
        <v>71歳</v>
      </c>
      <c r="L64" s="53" t="s">
        <v>60</v>
      </c>
      <c r="M64" s="41">
        <f t="shared" si="6"/>
      </c>
      <c r="N64" s="42" t="str">
        <f t="shared" si="7"/>
        <v>静岡:</v>
      </c>
      <c r="O64" s="22">
        <v>22</v>
      </c>
      <c r="P64" s="43"/>
      <c r="Q64" s="43"/>
      <c r="R64" s="43"/>
      <c r="S64" s="43"/>
      <c r="T64" s="45"/>
      <c r="U64" s="45" t="s">
        <v>35</v>
      </c>
      <c r="V64" s="45" t="s">
        <v>57</v>
      </c>
      <c r="W64" s="54" t="s">
        <v>62</v>
      </c>
      <c r="X64" s="26" t="s">
        <v>338</v>
      </c>
      <c r="Y64" s="55" t="s">
        <v>100</v>
      </c>
      <c r="Z64" s="35"/>
      <c r="AA64" s="49" t="s">
        <v>3</v>
      </c>
      <c r="AB64" s="35"/>
      <c r="AC64" s="48"/>
      <c r="AD64" s="35">
        <v>11</v>
      </c>
      <c r="AE64" s="35">
        <v>11</v>
      </c>
      <c r="AF64" s="50"/>
    </row>
    <row r="65" spans="1:32" ht="22.5" customHeight="1">
      <c r="A65" s="35">
        <v>1417</v>
      </c>
      <c r="B65" s="92" t="s">
        <v>57</v>
      </c>
      <c r="C65" s="92">
        <v>32</v>
      </c>
      <c r="D65" s="92" t="s">
        <v>37</v>
      </c>
      <c r="E65" s="93" t="str">
        <f t="shared" si="4"/>
        <v>ふじ-32-A</v>
      </c>
      <c r="F65" s="37" t="s">
        <v>35</v>
      </c>
      <c r="G65" s="37"/>
      <c r="H65" s="94" t="s">
        <v>162</v>
      </c>
      <c r="I65" s="95" t="s">
        <v>351</v>
      </c>
      <c r="J65" s="96">
        <v>15978</v>
      </c>
      <c r="K65" s="97" t="str">
        <f t="shared" si="5"/>
        <v>67歳</v>
      </c>
      <c r="L65" s="98" t="s">
        <v>38</v>
      </c>
      <c r="M65" s="41">
        <f t="shared" si="6"/>
      </c>
      <c r="N65" s="42" t="str">
        <f t="shared" si="7"/>
        <v>愛知:</v>
      </c>
      <c r="O65" s="22">
        <v>23</v>
      </c>
      <c r="P65" s="43"/>
      <c r="Q65" s="43"/>
      <c r="R65" s="43"/>
      <c r="S65" s="43"/>
      <c r="T65" s="44"/>
      <c r="U65" s="45" t="s">
        <v>35</v>
      </c>
      <c r="V65" s="44" t="s">
        <v>57</v>
      </c>
      <c r="W65" s="46"/>
      <c r="X65" s="99" t="s">
        <v>338</v>
      </c>
      <c r="Y65" s="100" t="s">
        <v>100</v>
      </c>
      <c r="Z65" s="98"/>
      <c r="AA65" s="101" t="s">
        <v>35</v>
      </c>
      <c r="AB65" s="98"/>
      <c r="AC65" s="98" t="s">
        <v>349</v>
      </c>
      <c r="AD65" s="92"/>
      <c r="AE65" s="92"/>
      <c r="AF65" s="102"/>
    </row>
    <row r="66" spans="1:32" ht="22.5" customHeight="1">
      <c r="A66" s="35">
        <v>1409</v>
      </c>
      <c r="B66" s="92" t="s">
        <v>57</v>
      </c>
      <c r="C66" s="92">
        <v>32</v>
      </c>
      <c r="D66" s="92" t="s">
        <v>39</v>
      </c>
      <c r="E66" s="93" t="str">
        <f t="shared" si="4"/>
        <v>ふじ-32-B</v>
      </c>
      <c r="F66" s="37" t="s">
        <v>35</v>
      </c>
      <c r="G66" s="51"/>
      <c r="H66" s="103" t="s">
        <v>163</v>
      </c>
      <c r="I66" s="95" t="s">
        <v>352</v>
      </c>
      <c r="J66" s="96">
        <v>17480</v>
      </c>
      <c r="K66" s="97" t="str">
        <f t="shared" si="5"/>
        <v>63歳</v>
      </c>
      <c r="L66" s="92" t="s">
        <v>38</v>
      </c>
      <c r="M66" s="41">
        <f t="shared" si="6"/>
      </c>
      <c r="N66" s="42" t="str">
        <f t="shared" si="7"/>
        <v>愛知:</v>
      </c>
      <c r="O66" s="22">
        <v>23</v>
      </c>
      <c r="P66" s="43"/>
      <c r="Q66" s="43"/>
      <c r="R66" s="43"/>
      <c r="S66" s="43"/>
      <c r="T66" s="45" t="s">
        <v>35</v>
      </c>
      <c r="U66" s="45"/>
      <c r="V66" s="45"/>
      <c r="W66" s="54"/>
      <c r="X66" s="99" t="s">
        <v>338</v>
      </c>
      <c r="Y66" s="104" t="s">
        <v>100</v>
      </c>
      <c r="Z66" s="92"/>
      <c r="AA66" s="101" t="s">
        <v>3</v>
      </c>
      <c r="AB66" s="92"/>
      <c r="AC66" s="98" t="s">
        <v>349</v>
      </c>
      <c r="AD66" s="92"/>
      <c r="AE66" s="92"/>
      <c r="AF66" s="102"/>
    </row>
    <row r="67" spans="1:32" ht="22.5" customHeight="1">
      <c r="A67" s="35">
        <v>1515</v>
      </c>
      <c r="B67" s="35" t="s">
        <v>57</v>
      </c>
      <c r="C67" s="35">
        <v>33</v>
      </c>
      <c r="D67" s="35" t="s">
        <v>37</v>
      </c>
      <c r="E67" s="36" t="str">
        <f aca="true" t="shared" si="8" ref="E67:E98">B67&amp;"-"&amp;C67&amp;"-"&amp;D67</f>
        <v>ふじ-33-A</v>
      </c>
      <c r="F67" s="37" t="s">
        <v>35</v>
      </c>
      <c r="G67" s="37"/>
      <c r="H67" s="38" t="s">
        <v>66</v>
      </c>
      <c r="I67" s="39" t="s">
        <v>164</v>
      </c>
      <c r="J67" s="40">
        <v>19007</v>
      </c>
      <c r="K67" s="18" t="str">
        <f aca="true" t="shared" si="9" ref="K67:K98">IF(J67="","",DATEDIF(J67,"2011/4/1","y")&amp;"歳")</f>
        <v>59歳</v>
      </c>
      <c r="L67" s="41" t="s">
        <v>53</v>
      </c>
      <c r="M67" s="41">
        <f aca="true" t="shared" si="10" ref="M67:M98">IF(K67="60歳","還暦",IF(K67="70歳","古希",IF(K67="77歳","喜寿",IF(K67&gt;="80歳","長寿",""))))&amp;IF(W67="優勝",V67&amp;W67,"")</f>
      </c>
      <c r="N67" s="42" t="str">
        <f aca="true" t="shared" si="11" ref="N67:N98">L67&amp;":"&amp;M67</f>
        <v>群馬:</v>
      </c>
      <c r="O67" s="22">
        <v>10</v>
      </c>
      <c r="P67" s="43"/>
      <c r="Q67" s="43"/>
      <c r="R67" s="43"/>
      <c r="S67" s="43"/>
      <c r="T67" s="44"/>
      <c r="U67" s="45" t="s">
        <v>35</v>
      </c>
      <c r="V67" s="44" t="s">
        <v>57</v>
      </c>
      <c r="W67" s="46"/>
      <c r="X67" s="26" t="s">
        <v>338</v>
      </c>
      <c r="Y67" s="47" t="s">
        <v>100</v>
      </c>
      <c r="Z67" s="48"/>
      <c r="AA67" s="49" t="s">
        <v>35</v>
      </c>
      <c r="AB67" s="48"/>
      <c r="AC67" s="48"/>
      <c r="AD67" s="35">
        <v>3</v>
      </c>
      <c r="AE67" s="35">
        <v>3</v>
      </c>
      <c r="AF67" s="50"/>
    </row>
    <row r="68" spans="1:32" ht="22.5" customHeight="1">
      <c r="A68" s="35">
        <v>1501</v>
      </c>
      <c r="B68" s="35" t="s">
        <v>57</v>
      </c>
      <c r="C68" s="35">
        <v>33</v>
      </c>
      <c r="D68" s="35" t="s">
        <v>39</v>
      </c>
      <c r="E68" s="36" t="str">
        <f t="shared" si="8"/>
        <v>ふじ-33-B</v>
      </c>
      <c r="F68" s="37" t="s">
        <v>35</v>
      </c>
      <c r="G68" s="51"/>
      <c r="H68" s="52" t="s">
        <v>165</v>
      </c>
      <c r="I68" s="39" t="s">
        <v>166</v>
      </c>
      <c r="J68" s="40">
        <v>19625</v>
      </c>
      <c r="K68" s="18" t="str">
        <f t="shared" si="9"/>
        <v>57歳</v>
      </c>
      <c r="L68" s="53" t="s">
        <v>59</v>
      </c>
      <c r="M68" s="41">
        <f t="shared" si="10"/>
      </c>
      <c r="N68" s="42" t="str">
        <f t="shared" si="11"/>
        <v>栃木:</v>
      </c>
      <c r="O68" s="22">
        <v>9</v>
      </c>
      <c r="P68" s="43"/>
      <c r="Q68" s="43"/>
      <c r="R68" s="43"/>
      <c r="S68" s="43"/>
      <c r="T68" s="45"/>
      <c r="U68" s="45" t="s">
        <v>35</v>
      </c>
      <c r="V68" s="45" t="s">
        <v>57</v>
      </c>
      <c r="W68" s="54"/>
      <c r="X68" s="26" t="s">
        <v>338</v>
      </c>
      <c r="Y68" s="55" t="s">
        <v>100</v>
      </c>
      <c r="Z68" s="35"/>
      <c r="AA68" s="49" t="s">
        <v>3</v>
      </c>
      <c r="AB68" s="35"/>
      <c r="AC68" s="48"/>
      <c r="AD68" s="35">
        <v>3</v>
      </c>
      <c r="AE68" s="35">
        <v>3</v>
      </c>
      <c r="AF68" s="50"/>
    </row>
    <row r="69" spans="1:32" ht="22.5" customHeight="1">
      <c r="A69" s="35">
        <v>1422</v>
      </c>
      <c r="B69" s="35" t="s">
        <v>57</v>
      </c>
      <c r="C69" s="35">
        <v>34</v>
      </c>
      <c r="D69" s="35" t="s">
        <v>37</v>
      </c>
      <c r="E69" s="36" t="str">
        <f t="shared" si="8"/>
        <v>ふじ-34-A</v>
      </c>
      <c r="F69" s="37" t="s">
        <v>35</v>
      </c>
      <c r="G69" s="37"/>
      <c r="H69" s="38" t="s">
        <v>167</v>
      </c>
      <c r="I69" s="39" t="s">
        <v>168</v>
      </c>
      <c r="J69" s="40">
        <v>15496</v>
      </c>
      <c r="K69" s="18" t="str">
        <f t="shared" si="9"/>
        <v>68歳</v>
      </c>
      <c r="L69" s="41" t="s">
        <v>40</v>
      </c>
      <c r="M69" s="41">
        <f t="shared" si="10"/>
      </c>
      <c r="N69" s="42" t="str">
        <f t="shared" si="11"/>
        <v>京都:</v>
      </c>
      <c r="O69" s="22">
        <v>26</v>
      </c>
      <c r="P69" s="43"/>
      <c r="Q69" s="43"/>
      <c r="R69" s="43"/>
      <c r="S69" s="43"/>
      <c r="T69" s="44"/>
      <c r="U69" s="45" t="s">
        <v>35</v>
      </c>
      <c r="V69" s="44"/>
      <c r="W69" s="46"/>
      <c r="X69" s="26"/>
      <c r="Y69" s="47" t="s">
        <v>100</v>
      </c>
      <c r="Z69" s="48"/>
      <c r="AA69" s="28" t="s">
        <v>3</v>
      </c>
      <c r="AB69" s="48"/>
      <c r="AC69" s="48"/>
      <c r="AD69" s="35"/>
      <c r="AE69" s="35"/>
      <c r="AF69" s="50"/>
    </row>
    <row r="70" spans="1:32" ht="22.5" customHeight="1">
      <c r="A70" s="35">
        <v>1479</v>
      </c>
      <c r="B70" s="53" t="s">
        <v>57</v>
      </c>
      <c r="C70" s="128" t="s">
        <v>358</v>
      </c>
      <c r="D70" s="53" t="s">
        <v>39</v>
      </c>
      <c r="E70" s="70" t="str">
        <f t="shared" si="8"/>
        <v>ふじ-変更34-B</v>
      </c>
      <c r="F70" s="37" t="s">
        <v>35</v>
      </c>
      <c r="G70" s="51"/>
      <c r="H70" s="52" t="s">
        <v>169</v>
      </c>
      <c r="I70" s="39" t="s">
        <v>353</v>
      </c>
      <c r="J70" s="40">
        <v>24050</v>
      </c>
      <c r="K70" s="18" t="str">
        <f t="shared" si="9"/>
        <v>45歳</v>
      </c>
      <c r="L70" s="53" t="s">
        <v>40</v>
      </c>
      <c r="M70" s="41">
        <f t="shared" si="10"/>
      </c>
      <c r="N70" s="42" t="str">
        <f t="shared" si="11"/>
        <v>京都:</v>
      </c>
      <c r="O70" s="22" t="e">
        <v>#N/A</v>
      </c>
      <c r="P70" s="51"/>
      <c r="Q70" s="51"/>
      <c r="R70" s="51"/>
      <c r="S70" s="51"/>
      <c r="T70" s="71"/>
      <c r="U70" s="71"/>
      <c r="V70" s="71"/>
      <c r="W70" s="72"/>
      <c r="X70" s="26" t="s">
        <v>338</v>
      </c>
      <c r="Y70" s="73" t="s">
        <v>100</v>
      </c>
      <c r="Z70" s="53"/>
      <c r="AA70" s="74" t="s">
        <v>3</v>
      </c>
      <c r="AB70" s="53"/>
      <c r="AC70" s="41" t="s">
        <v>170</v>
      </c>
      <c r="AD70" s="53"/>
      <c r="AE70" s="53"/>
      <c r="AF70" s="106"/>
    </row>
    <row r="71" spans="1:32" ht="22.5" customHeight="1">
      <c r="A71" s="92">
        <v>1461</v>
      </c>
      <c r="B71" s="35" t="s">
        <v>57</v>
      </c>
      <c r="C71" s="35">
        <v>35</v>
      </c>
      <c r="D71" s="35" t="s">
        <v>37</v>
      </c>
      <c r="E71" s="36" t="str">
        <f t="shared" si="8"/>
        <v>ふじ-35-A</v>
      </c>
      <c r="F71" s="37" t="s">
        <v>35</v>
      </c>
      <c r="G71" s="37"/>
      <c r="H71" s="38" t="s">
        <v>171</v>
      </c>
      <c r="I71" s="39" t="s">
        <v>172</v>
      </c>
      <c r="J71" s="40">
        <v>15258</v>
      </c>
      <c r="K71" s="18" t="str">
        <f t="shared" si="9"/>
        <v>69歳</v>
      </c>
      <c r="L71" s="41" t="s">
        <v>60</v>
      </c>
      <c r="M71" s="41">
        <f t="shared" si="10"/>
      </c>
      <c r="N71" s="42" t="str">
        <f t="shared" si="11"/>
        <v>静岡:</v>
      </c>
      <c r="O71" s="22">
        <v>22</v>
      </c>
      <c r="P71" s="43"/>
      <c r="Q71" s="43"/>
      <c r="R71" s="43"/>
      <c r="S71" s="43"/>
      <c r="T71" s="44"/>
      <c r="U71" s="45" t="s">
        <v>35</v>
      </c>
      <c r="V71" s="44"/>
      <c r="W71" s="46"/>
      <c r="X71" s="26" t="s">
        <v>338</v>
      </c>
      <c r="Y71" s="47" t="s">
        <v>100</v>
      </c>
      <c r="Z71" s="48"/>
      <c r="AA71" s="49" t="s">
        <v>35</v>
      </c>
      <c r="AB71" s="48"/>
      <c r="AC71" s="48"/>
      <c r="AD71" s="35">
        <v>1</v>
      </c>
      <c r="AE71" s="35">
        <v>1</v>
      </c>
      <c r="AF71" s="50"/>
    </row>
    <row r="72" spans="1:32" ht="22.5" customHeight="1">
      <c r="A72" s="92">
        <v>1462</v>
      </c>
      <c r="B72" s="35" t="s">
        <v>57</v>
      </c>
      <c r="C72" s="35">
        <v>35</v>
      </c>
      <c r="D72" s="35" t="s">
        <v>39</v>
      </c>
      <c r="E72" s="36" t="str">
        <f t="shared" si="8"/>
        <v>ふじ-35-B</v>
      </c>
      <c r="F72" s="37" t="s">
        <v>35</v>
      </c>
      <c r="G72" s="51"/>
      <c r="H72" s="52" t="s">
        <v>173</v>
      </c>
      <c r="I72" s="39" t="s">
        <v>174</v>
      </c>
      <c r="J72" s="40">
        <v>18788</v>
      </c>
      <c r="K72" s="18" t="str">
        <f t="shared" si="9"/>
        <v>59歳</v>
      </c>
      <c r="L72" s="53" t="s">
        <v>60</v>
      </c>
      <c r="M72" s="41">
        <f t="shared" si="10"/>
      </c>
      <c r="N72" s="42" t="str">
        <f t="shared" si="11"/>
        <v>静岡:</v>
      </c>
      <c r="O72" s="22">
        <v>22</v>
      </c>
      <c r="P72" s="43"/>
      <c r="Q72" s="43"/>
      <c r="R72" s="43"/>
      <c r="S72" s="43"/>
      <c r="T72" s="45" t="s">
        <v>35</v>
      </c>
      <c r="U72" s="45"/>
      <c r="V72" s="45"/>
      <c r="W72" s="54"/>
      <c r="X72" s="26" t="s">
        <v>338</v>
      </c>
      <c r="Y72" s="55" t="s">
        <v>100</v>
      </c>
      <c r="Z72" s="35"/>
      <c r="AA72" s="49" t="s">
        <v>3</v>
      </c>
      <c r="AB72" s="35"/>
      <c r="AC72" s="48"/>
      <c r="AD72" s="35">
        <v>1</v>
      </c>
      <c r="AE72" s="35">
        <v>1</v>
      </c>
      <c r="AF72" s="50"/>
    </row>
    <row r="73" spans="1:32" ht="22.5" customHeight="1">
      <c r="A73" s="35">
        <v>1516</v>
      </c>
      <c r="B73" s="35" t="s">
        <v>57</v>
      </c>
      <c r="C73" s="35">
        <v>36</v>
      </c>
      <c r="D73" s="35" t="s">
        <v>37</v>
      </c>
      <c r="E73" s="36" t="str">
        <f t="shared" si="8"/>
        <v>ふじ-36-A</v>
      </c>
      <c r="F73" s="37" t="s">
        <v>35</v>
      </c>
      <c r="G73" s="37"/>
      <c r="H73" s="38" t="s">
        <v>175</v>
      </c>
      <c r="I73" s="39" t="s">
        <v>176</v>
      </c>
      <c r="J73" s="40">
        <v>18683</v>
      </c>
      <c r="K73" s="18" t="str">
        <f t="shared" si="9"/>
        <v>60歳</v>
      </c>
      <c r="L73" s="41" t="s">
        <v>46</v>
      </c>
      <c r="M73" s="41" t="str">
        <f t="shared" si="10"/>
        <v>還暦</v>
      </c>
      <c r="N73" s="42" t="str">
        <f t="shared" si="11"/>
        <v>埼玉:還暦</v>
      </c>
      <c r="O73" s="22">
        <v>11</v>
      </c>
      <c r="P73" s="43"/>
      <c r="Q73" s="43"/>
      <c r="R73" s="43"/>
      <c r="S73" s="43" t="s">
        <v>35</v>
      </c>
      <c r="T73" s="44" t="s">
        <v>35</v>
      </c>
      <c r="U73" s="45"/>
      <c r="V73" s="44"/>
      <c r="W73" s="46"/>
      <c r="X73" s="26" t="s">
        <v>338</v>
      </c>
      <c r="Y73" s="47" t="s">
        <v>100</v>
      </c>
      <c r="Z73" s="48"/>
      <c r="AA73" s="49" t="s">
        <v>35</v>
      </c>
      <c r="AB73" s="48"/>
      <c r="AC73" s="48"/>
      <c r="AD73" s="35">
        <v>4</v>
      </c>
      <c r="AE73" s="35">
        <v>4</v>
      </c>
      <c r="AF73" s="50"/>
    </row>
    <row r="74" spans="1:32" ht="22.5" customHeight="1">
      <c r="A74" s="35">
        <v>1488</v>
      </c>
      <c r="B74" s="35" t="s">
        <v>57</v>
      </c>
      <c r="C74" s="35">
        <v>36</v>
      </c>
      <c r="D74" s="35" t="s">
        <v>39</v>
      </c>
      <c r="E74" s="36" t="str">
        <f t="shared" si="8"/>
        <v>ふじ-36-B</v>
      </c>
      <c r="F74" s="37" t="s">
        <v>35</v>
      </c>
      <c r="G74" s="51"/>
      <c r="H74" s="52" t="s">
        <v>177</v>
      </c>
      <c r="I74" s="39" t="s">
        <v>178</v>
      </c>
      <c r="J74" s="40">
        <v>18274</v>
      </c>
      <c r="K74" s="18" t="str">
        <f t="shared" si="9"/>
        <v>61歳</v>
      </c>
      <c r="L74" s="53" t="s">
        <v>48</v>
      </c>
      <c r="M74" s="41">
        <f t="shared" si="10"/>
      </c>
      <c r="N74" s="42" t="str">
        <f t="shared" si="11"/>
        <v>東京:</v>
      </c>
      <c r="O74" s="22">
        <v>13</v>
      </c>
      <c r="P74" s="43"/>
      <c r="Q74" s="43"/>
      <c r="R74" s="43"/>
      <c r="S74" s="43"/>
      <c r="T74" s="45" t="s">
        <v>35</v>
      </c>
      <c r="U74" s="45"/>
      <c r="V74" s="45"/>
      <c r="W74" s="54"/>
      <c r="X74" s="26" t="s">
        <v>338</v>
      </c>
      <c r="Y74" s="55" t="s">
        <v>100</v>
      </c>
      <c r="Z74" s="35"/>
      <c r="AA74" s="49" t="s">
        <v>3</v>
      </c>
      <c r="AB74" s="35"/>
      <c r="AC74" s="48"/>
      <c r="AD74" s="35">
        <v>4</v>
      </c>
      <c r="AE74" s="35">
        <v>4</v>
      </c>
      <c r="AF74" s="50"/>
    </row>
    <row r="75" spans="1:32" ht="22.5" customHeight="1">
      <c r="A75" s="35">
        <v>1403</v>
      </c>
      <c r="B75" s="35" t="s">
        <v>57</v>
      </c>
      <c r="C75" s="35">
        <v>37</v>
      </c>
      <c r="D75" s="35" t="s">
        <v>37</v>
      </c>
      <c r="E75" s="36" t="str">
        <f t="shared" si="8"/>
        <v>ふじ-37-A</v>
      </c>
      <c r="F75" s="37" t="s">
        <v>35</v>
      </c>
      <c r="G75" s="37"/>
      <c r="H75" s="38" t="s">
        <v>179</v>
      </c>
      <c r="I75" s="39" t="s">
        <v>321</v>
      </c>
      <c r="J75" s="40">
        <v>24490</v>
      </c>
      <c r="K75" s="18" t="str">
        <f t="shared" si="9"/>
        <v>44歳</v>
      </c>
      <c r="L75" s="41" t="s">
        <v>43</v>
      </c>
      <c r="M75" s="41">
        <f t="shared" si="10"/>
      </c>
      <c r="N75" s="42" t="str">
        <f t="shared" si="11"/>
        <v>島根:</v>
      </c>
      <c r="O75" s="22">
        <v>32</v>
      </c>
      <c r="P75" s="43"/>
      <c r="Q75" s="43"/>
      <c r="R75" s="43"/>
      <c r="S75" s="43"/>
      <c r="T75" s="44" t="s">
        <v>35</v>
      </c>
      <c r="U75" s="45"/>
      <c r="V75" s="44"/>
      <c r="W75" s="46"/>
      <c r="X75" s="26" t="s">
        <v>338</v>
      </c>
      <c r="Y75" s="47" t="s">
        <v>100</v>
      </c>
      <c r="Z75" s="48" t="s">
        <v>36</v>
      </c>
      <c r="AA75" s="49" t="s">
        <v>36</v>
      </c>
      <c r="AB75" s="48" t="s">
        <v>36</v>
      </c>
      <c r="AC75" s="48"/>
      <c r="AD75" s="35"/>
      <c r="AE75" s="35"/>
      <c r="AF75" s="50"/>
    </row>
    <row r="76" spans="1:32" ht="22.5" customHeight="1">
      <c r="A76" s="35">
        <v>1495</v>
      </c>
      <c r="B76" s="35" t="s">
        <v>57</v>
      </c>
      <c r="C76" s="35">
        <v>37</v>
      </c>
      <c r="D76" s="35" t="s">
        <v>39</v>
      </c>
      <c r="E76" s="36" t="str">
        <f t="shared" si="8"/>
        <v>ふじ-37-B</v>
      </c>
      <c r="F76" s="37" t="s">
        <v>35</v>
      </c>
      <c r="G76" s="51"/>
      <c r="H76" s="52" t="s">
        <v>180</v>
      </c>
      <c r="I76" s="39" t="s">
        <v>326</v>
      </c>
      <c r="J76" s="40">
        <v>21938</v>
      </c>
      <c r="K76" s="18" t="str">
        <f t="shared" si="9"/>
        <v>51歳</v>
      </c>
      <c r="L76" s="53" t="s">
        <v>43</v>
      </c>
      <c r="M76" s="41">
        <f t="shared" si="10"/>
      </c>
      <c r="N76" s="42" t="str">
        <f t="shared" si="11"/>
        <v>島根:</v>
      </c>
      <c r="O76" s="22">
        <v>32</v>
      </c>
      <c r="P76" s="43"/>
      <c r="Q76" s="43"/>
      <c r="R76" s="43"/>
      <c r="S76" s="43"/>
      <c r="T76" s="45" t="s">
        <v>35</v>
      </c>
      <c r="U76" s="45"/>
      <c r="V76" s="45"/>
      <c r="W76" s="54"/>
      <c r="X76" s="26"/>
      <c r="Y76" s="55" t="s">
        <v>100</v>
      </c>
      <c r="Z76" s="35" t="s">
        <v>36</v>
      </c>
      <c r="AA76" s="49" t="s">
        <v>36</v>
      </c>
      <c r="AB76" s="35" t="s">
        <v>36</v>
      </c>
      <c r="AC76" s="48"/>
      <c r="AD76" s="35"/>
      <c r="AE76" s="35"/>
      <c r="AF76" s="50"/>
    </row>
    <row r="77" spans="1:32" ht="22.5" customHeight="1">
      <c r="A77" s="35">
        <v>1468</v>
      </c>
      <c r="B77" s="35" t="s">
        <v>57</v>
      </c>
      <c r="C77" s="35">
        <v>38</v>
      </c>
      <c r="D77" s="35" t="s">
        <v>37</v>
      </c>
      <c r="E77" s="36" t="str">
        <f t="shared" si="8"/>
        <v>ふじ-38-A</v>
      </c>
      <c r="F77" s="37" t="s">
        <v>35</v>
      </c>
      <c r="G77" s="37"/>
      <c r="H77" s="38" t="s">
        <v>181</v>
      </c>
      <c r="I77" s="39" t="s">
        <v>271</v>
      </c>
      <c r="J77" s="40">
        <v>16628</v>
      </c>
      <c r="K77" s="18" t="str">
        <f t="shared" si="9"/>
        <v>65歳</v>
      </c>
      <c r="L77" s="41" t="s">
        <v>52</v>
      </c>
      <c r="M77" s="41">
        <f t="shared" si="10"/>
      </c>
      <c r="N77" s="42" t="str">
        <f t="shared" si="11"/>
        <v>千葉:</v>
      </c>
      <c r="O77" s="22">
        <v>12</v>
      </c>
      <c r="P77" s="43"/>
      <c r="Q77" s="43"/>
      <c r="R77" s="43"/>
      <c r="S77" s="43"/>
      <c r="T77" s="44" t="s">
        <v>35</v>
      </c>
      <c r="U77" s="45"/>
      <c r="V77" s="44"/>
      <c r="W77" s="46"/>
      <c r="X77" s="26" t="s">
        <v>338</v>
      </c>
      <c r="Y77" s="47" t="s">
        <v>100</v>
      </c>
      <c r="Z77" s="48"/>
      <c r="AA77" s="49" t="s">
        <v>35</v>
      </c>
      <c r="AB77" s="48"/>
      <c r="AC77" s="48"/>
      <c r="AD77" s="35">
        <v>4</v>
      </c>
      <c r="AE77" s="35">
        <v>4</v>
      </c>
      <c r="AF77" s="50"/>
    </row>
    <row r="78" spans="1:32" ht="22.5" customHeight="1">
      <c r="A78" s="35">
        <v>1421</v>
      </c>
      <c r="B78" s="35" t="s">
        <v>57</v>
      </c>
      <c r="C78" s="35">
        <v>38</v>
      </c>
      <c r="D78" s="35" t="s">
        <v>39</v>
      </c>
      <c r="E78" s="36" t="str">
        <f t="shared" si="8"/>
        <v>ふじ-38-B</v>
      </c>
      <c r="F78" s="37" t="s">
        <v>35</v>
      </c>
      <c r="G78" s="51"/>
      <c r="H78" s="52" t="s">
        <v>182</v>
      </c>
      <c r="I78" s="39" t="s">
        <v>272</v>
      </c>
      <c r="J78" s="40">
        <v>14805</v>
      </c>
      <c r="K78" s="18" t="str">
        <f t="shared" si="9"/>
        <v>70歳</v>
      </c>
      <c r="L78" s="53" t="s">
        <v>52</v>
      </c>
      <c r="M78" s="41" t="str">
        <f t="shared" si="10"/>
        <v>古希</v>
      </c>
      <c r="N78" s="42" t="str">
        <f t="shared" si="11"/>
        <v>千葉:古希</v>
      </c>
      <c r="O78" s="22">
        <v>12</v>
      </c>
      <c r="P78" s="43"/>
      <c r="Q78" s="43"/>
      <c r="R78" s="43" t="s">
        <v>35</v>
      </c>
      <c r="S78" s="43"/>
      <c r="T78" s="45" t="s">
        <v>35</v>
      </c>
      <c r="U78" s="45"/>
      <c r="V78" s="45"/>
      <c r="W78" s="54"/>
      <c r="X78" s="26" t="s">
        <v>338</v>
      </c>
      <c r="Y78" s="55" t="s">
        <v>100</v>
      </c>
      <c r="Z78" s="35"/>
      <c r="AA78" s="49" t="s">
        <v>3</v>
      </c>
      <c r="AB78" s="35"/>
      <c r="AC78" s="48"/>
      <c r="AD78" s="35">
        <v>4</v>
      </c>
      <c r="AE78" s="35">
        <v>4</v>
      </c>
      <c r="AF78" s="50"/>
    </row>
    <row r="79" spans="1:32" ht="22.5" customHeight="1">
      <c r="A79" s="35">
        <v>1436</v>
      </c>
      <c r="B79" s="92" t="s">
        <v>57</v>
      </c>
      <c r="C79" s="92">
        <v>39</v>
      </c>
      <c r="D79" s="92" t="s">
        <v>37</v>
      </c>
      <c r="E79" s="93" t="str">
        <f t="shared" si="8"/>
        <v>ふじ-39-A</v>
      </c>
      <c r="F79" s="37" t="s">
        <v>35</v>
      </c>
      <c r="G79" s="37"/>
      <c r="H79" s="94" t="s">
        <v>183</v>
      </c>
      <c r="I79" s="95" t="s">
        <v>347</v>
      </c>
      <c r="J79" s="96">
        <v>17256</v>
      </c>
      <c r="K79" s="97" t="str">
        <f t="shared" si="9"/>
        <v>64歳</v>
      </c>
      <c r="L79" s="98" t="s">
        <v>38</v>
      </c>
      <c r="M79" s="41">
        <f t="shared" si="10"/>
      </c>
      <c r="N79" s="42" t="str">
        <f t="shared" si="11"/>
        <v>愛知:</v>
      </c>
      <c r="O79" s="22">
        <v>23</v>
      </c>
      <c r="P79" s="43"/>
      <c r="Q79" s="43"/>
      <c r="R79" s="43"/>
      <c r="S79" s="43"/>
      <c r="T79" s="44"/>
      <c r="U79" s="45" t="s">
        <v>35</v>
      </c>
      <c r="V79" s="44" t="s">
        <v>57</v>
      </c>
      <c r="W79" s="46"/>
      <c r="X79" s="99" t="s">
        <v>338</v>
      </c>
      <c r="Y79" s="100" t="s">
        <v>100</v>
      </c>
      <c r="Z79" s="98"/>
      <c r="AA79" s="101" t="s">
        <v>35</v>
      </c>
      <c r="AB79" s="98"/>
      <c r="AC79" s="98" t="s">
        <v>349</v>
      </c>
      <c r="AD79" s="92"/>
      <c r="AE79" s="92"/>
      <c r="AF79" s="102"/>
    </row>
    <row r="80" spans="1:32" s="105" customFormat="1" ht="22.5" customHeight="1">
      <c r="A80" s="92">
        <v>1447</v>
      </c>
      <c r="B80" s="92" t="s">
        <v>57</v>
      </c>
      <c r="C80" s="92">
        <v>39</v>
      </c>
      <c r="D80" s="92" t="s">
        <v>39</v>
      </c>
      <c r="E80" s="93" t="str">
        <f t="shared" si="8"/>
        <v>ふじ-39-B</v>
      </c>
      <c r="F80" s="37" t="s">
        <v>35</v>
      </c>
      <c r="G80" s="51"/>
      <c r="H80" s="103" t="s">
        <v>184</v>
      </c>
      <c r="I80" s="95" t="s">
        <v>348</v>
      </c>
      <c r="J80" s="96">
        <v>17150</v>
      </c>
      <c r="K80" s="97" t="str">
        <f t="shared" si="9"/>
        <v>64歳</v>
      </c>
      <c r="L80" s="92" t="s">
        <v>38</v>
      </c>
      <c r="M80" s="41">
        <f t="shared" si="10"/>
      </c>
      <c r="N80" s="42" t="str">
        <f t="shared" si="11"/>
        <v>愛知:</v>
      </c>
      <c r="O80" s="22">
        <v>23</v>
      </c>
      <c r="P80" s="43"/>
      <c r="Q80" s="43"/>
      <c r="R80" s="43"/>
      <c r="S80" s="43"/>
      <c r="T80" s="45" t="s">
        <v>35</v>
      </c>
      <c r="U80" s="45"/>
      <c r="V80" s="45"/>
      <c r="W80" s="54"/>
      <c r="X80" s="99" t="s">
        <v>338</v>
      </c>
      <c r="Y80" s="104" t="s">
        <v>100</v>
      </c>
      <c r="Z80" s="92"/>
      <c r="AA80" s="101" t="s">
        <v>3</v>
      </c>
      <c r="AB80" s="92"/>
      <c r="AC80" s="98" t="s">
        <v>350</v>
      </c>
      <c r="AD80" s="92"/>
      <c r="AE80" s="92"/>
      <c r="AF80" s="102"/>
    </row>
    <row r="81" spans="1:32" ht="22.5" customHeight="1">
      <c r="A81" s="35">
        <v>1385</v>
      </c>
      <c r="B81" s="35" t="s">
        <v>57</v>
      </c>
      <c r="C81" s="35">
        <v>40</v>
      </c>
      <c r="D81" s="35" t="s">
        <v>37</v>
      </c>
      <c r="E81" s="36" t="str">
        <f t="shared" si="8"/>
        <v>ふじ-40-A</v>
      </c>
      <c r="F81" s="37" t="s">
        <v>35</v>
      </c>
      <c r="G81" s="37"/>
      <c r="H81" s="38" t="s">
        <v>185</v>
      </c>
      <c r="I81" s="39" t="s">
        <v>317</v>
      </c>
      <c r="J81" s="40">
        <v>14588</v>
      </c>
      <c r="K81" s="18" t="str">
        <f t="shared" si="9"/>
        <v>71歳</v>
      </c>
      <c r="L81" s="41" t="s">
        <v>45</v>
      </c>
      <c r="M81" s="41">
        <f t="shared" si="10"/>
      </c>
      <c r="N81" s="42" t="str">
        <f t="shared" si="11"/>
        <v>大阪:</v>
      </c>
      <c r="O81" s="22">
        <v>27</v>
      </c>
      <c r="P81" s="43"/>
      <c r="Q81" s="43"/>
      <c r="R81" s="43"/>
      <c r="S81" s="43"/>
      <c r="T81" s="44"/>
      <c r="U81" s="45" t="s">
        <v>35</v>
      </c>
      <c r="V81" s="44"/>
      <c r="W81" s="46"/>
      <c r="X81" s="26"/>
      <c r="Y81" s="47" t="s">
        <v>100</v>
      </c>
      <c r="Z81" s="48"/>
      <c r="AA81" s="49" t="s">
        <v>35</v>
      </c>
      <c r="AB81" s="48"/>
      <c r="AC81" s="48"/>
      <c r="AD81" s="35"/>
      <c r="AE81" s="35"/>
      <c r="AF81" s="50"/>
    </row>
    <row r="82" spans="1:32" ht="22.5" customHeight="1">
      <c r="A82" s="35">
        <v>1467</v>
      </c>
      <c r="B82" s="35" t="s">
        <v>57</v>
      </c>
      <c r="C82" s="35">
        <v>40</v>
      </c>
      <c r="D82" s="35" t="s">
        <v>39</v>
      </c>
      <c r="E82" s="36" t="str">
        <f t="shared" si="8"/>
        <v>ふじ-40-B</v>
      </c>
      <c r="F82" s="37" t="s">
        <v>35</v>
      </c>
      <c r="G82" s="51"/>
      <c r="H82" s="52" t="s">
        <v>186</v>
      </c>
      <c r="I82" s="39" t="s">
        <v>316</v>
      </c>
      <c r="J82" s="40">
        <v>17531</v>
      </c>
      <c r="K82" s="18" t="str">
        <f t="shared" si="9"/>
        <v>63歳</v>
      </c>
      <c r="L82" s="53" t="s">
        <v>45</v>
      </c>
      <c r="M82" s="41">
        <f t="shared" si="10"/>
      </c>
      <c r="N82" s="42" t="str">
        <f t="shared" si="11"/>
        <v>大阪:</v>
      </c>
      <c r="O82" s="22">
        <v>27</v>
      </c>
      <c r="P82" s="43"/>
      <c r="Q82" s="43"/>
      <c r="R82" s="43"/>
      <c r="S82" s="43"/>
      <c r="T82" s="45"/>
      <c r="U82" s="45" t="s">
        <v>35</v>
      </c>
      <c r="V82" s="45"/>
      <c r="W82" s="54"/>
      <c r="X82" s="26"/>
      <c r="Y82" s="55" t="s">
        <v>100</v>
      </c>
      <c r="Z82" s="35"/>
      <c r="AA82" s="49" t="s">
        <v>3</v>
      </c>
      <c r="AB82" s="35"/>
      <c r="AC82" s="48"/>
      <c r="AD82" s="35"/>
      <c r="AE82" s="35"/>
      <c r="AF82" s="50"/>
    </row>
    <row r="83" spans="1:32" ht="22.5" customHeight="1">
      <c r="A83" s="35">
        <v>1404</v>
      </c>
      <c r="B83" s="35" t="s">
        <v>57</v>
      </c>
      <c r="C83" s="35">
        <v>41</v>
      </c>
      <c r="D83" s="35" t="s">
        <v>37</v>
      </c>
      <c r="E83" s="36" t="str">
        <f t="shared" si="8"/>
        <v>ふじ-41-A</v>
      </c>
      <c r="F83" s="37" t="s">
        <v>35</v>
      </c>
      <c r="G83" s="37"/>
      <c r="H83" s="38" t="s">
        <v>187</v>
      </c>
      <c r="I83" s="39" t="s">
        <v>275</v>
      </c>
      <c r="J83" s="40">
        <v>22388</v>
      </c>
      <c r="K83" s="18" t="str">
        <f t="shared" si="9"/>
        <v>49歳</v>
      </c>
      <c r="L83" s="41" t="s">
        <v>49</v>
      </c>
      <c r="M83" s="41">
        <f t="shared" si="10"/>
      </c>
      <c r="N83" s="42" t="str">
        <f t="shared" si="11"/>
        <v>神奈川:</v>
      </c>
      <c r="O83" s="22">
        <v>14</v>
      </c>
      <c r="P83" s="43"/>
      <c r="Q83" s="43"/>
      <c r="R83" s="43"/>
      <c r="S83" s="43"/>
      <c r="T83" s="44"/>
      <c r="U83" s="45" t="s">
        <v>35</v>
      </c>
      <c r="V83" s="44" t="s">
        <v>57</v>
      </c>
      <c r="W83" s="46"/>
      <c r="X83" s="26" t="s">
        <v>338</v>
      </c>
      <c r="Y83" s="47" t="s">
        <v>100</v>
      </c>
      <c r="Z83" s="48"/>
      <c r="AA83" s="49" t="s">
        <v>35</v>
      </c>
      <c r="AB83" s="48"/>
      <c r="AC83" s="48" t="s">
        <v>340</v>
      </c>
      <c r="AD83" s="35"/>
      <c r="AE83" s="35"/>
      <c r="AF83" s="50"/>
    </row>
    <row r="84" spans="1:32" ht="22.5" customHeight="1">
      <c r="A84" s="35">
        <v>1480</v>
      </c>
      <c r="B84" s="35" t="s">
        <v>57</v>
      </c>
      <c r="C84" s="35">
        <v>41</v>
      </c>
      <c r="D84" s="35" t="s">
        <v>39</v>
      </c>
      <c r="E84" s="36" t="str">
        <f t="shared" si="8"/>
        <v>ふじ-41-B</v>
      </c>
      <c r="F84" s="37" t="s">
        <v>35</v>
      </c>
      <c r="G84" s="51"/>
      <c r="H84" s="52" t="s">
        <v>188</v>
      </c>
      <c r="I84" s="39" t="s">
        <v>276</v>
      </c>
      <c r="J84" s="40">
        <v>21214</v>
      </c>
      <c r="K84" s="18" t="str">
        <f t="shared" si="9"/>
        <v>53歳</v>
      </c>
      <c r="L84" s="53" t="s">
        <v>49</v>
      </c>
      <c r="M84" s="41">
        <f t="shared" si="10"/>
      </c>
      <c r="N84" s="42" t="str">
        <f t="shared" si="11"/>
        <v>神奈川:</v>
      </c>
      <c r="O84" s="22">
        <v>14</v>
      </c>
      <c r="P84" s="43"/>
      <c r="Q84" s="43"/>
      <c r="R84" s="43"/>
      <c r="S84" s="43"/>
      <c r="T84" s="45"/>
      <c r="U84" s="45" t="s">
        <v>35</v>
      </c>
      <c r="V84" s="45" t="s">
        <v>57</v>
      </c>
      <c r="W84" s="54"/>
      <c r="X84" s="26" t="s">
        <v>338</v>
      </c>
      <c r="Y84" s="55" t="s">
        <v>100</v>
      </c>
      <c r="Z84" s="35"/>
      <c r="AA84" s="49" t="s">
        <v>3</v>
      </c>
      <c r="AB84" s="35"/>
      <c r="AC84" s="48" t="s">
        <v>340</v>
      </c>
      <c r="AD84" s="35"/>
      <c r="AE84" s="35"/>
      <c r="AF84" s="50"/>
    </row>
    <row r="85" spans="1:32" ht="22.5" customHeight="1">
      <c r="A85" s="35">
        <v>1394</v>
      </c>
      <c r="B85" s="35" t="s">
        <v>57</v>
      </c>
      <c r="C85" s="35">
        <v>42</v>
      </c>
      <c r="D85" s="35" t="s">
        <v>37</v>
      </c>
      <c r="E85" s="36" t="str">
        <f t="shared" si="8"/>
        <v>ふじ-42-A</v>
      </c>
      <c r="F85" s="37" t="s">
        <v>35</v>
      </c>
      <c r="G85" s="37"/>
      <c r="H85" s="38" t="s">
        <v>189</v>
      </c>
      <c r="I85" s="39" t="s">
        <v>297</v>
      </c>
      <c r="J85" s="40">
        <v>17886</v>
      </c>
      <c r="K85" s="18" t="str">
        <f t="shared" si="9"/>
        <v>62歳</v>
      </c>
      <c r="L85" s="41" t="s">
        <v>38</v>
      </c>
      <c r="M85" s="41">
        <f t="shared" si="10"/>
      </c>
      <c r="N85" s="42" t="str">
        <f t="shared" si="11"/>
        <v>愛知:</v>
      </c>
      <c r="O85" s="22">
        <v>23</v>
      </c>
      <c r="P85" s="43"/>
      <c r="Q85" s="43"/>
      <c r="R85" s="43"/>
      <c r="S85" s="43"/>
      <c r="T85" s="44"/>
      <c r="U85" s="45" t="s">
        <v>35</v>
      </c>
      <c r="V85" s="44" t="s">
        <v>57</v>
      </c>
      <c r="W85" s="46"/>
      <c r="X85" s="26" t="s">
        <v>338</v>
      </c>
      <c r="Y85" s="47" t="s">
        <v>100</v>
      </c>
      <c r="Z85" s="48"/>
      <c r="AA85" s="49" t="s">
        <v>35</v>
      </c>
      <c r="AB85" s="48"/>
      <c r="AC85" s="48"/>
      <c r="AD85" s="35">
        <v>11</v>
      </c>
      <c r="AE85" s="35">
        <v>11</v>
      </c>
      <c r="AF85" s="50"/>
    </row>
    <row r="86" spans="1:32" s="105" customFormat="1" ht="22.5" customHeight="1">
      <c r="A86" s="92">
        <v>1448</v>
      </c>
      <c r="B86" s="35" t="s">
        <v>57</v>
      </c>
      <c r="C86" s="35">
        <v>42</v>
      </c>
      <c r="D86" s="35" t="s">
        <v>39</v>
      </c>
      <c r="E86" s="36" t="str">
        <f t="shared" si="8"/>
        <v>ふじ-42-B</v>
      </c>
      <c r="F86" s="37" t="s">
        <v>35</v>
      </c>
      <c r="G86" s="51"/>
      <c r="H86" s="52" t="s">
        <v>190</v>
      </c>
      <c r="I86" s="39" t="s">
        <v>295</v>
      </c>
      <c r="J86" s="40">
        <v>20285</v>
      </c>
      <c r="K86" s="18" t="str">
        <f t="shared" si="9"/>
        <v>55歳</v>
      </c>
      <c r="L86" s="53" t="s">
        <v>38</v>
      </c>
      <c r="M86" s="41">
        <f t="shared" si="10"/>
      </c>
      <c r="N86" s="42" t="str">
        <f t="shared" si="11"/>
        <v>愛知:</v>
      </c>
      <c r="O86" s="22">
        <v>23</v>
      </c>
      <c r="P86" s="43"/>
      <c r="Q86" s="43"/>
      <c r="R86" s="43"/>
      <c r="S86" s="43"/>
      <c r="T86" s="45"/>
      <c r="U86" s="45" t="s">
        <v>35</v>
      </c>
      <c r="V86" s="45" t="s">
        <v>57</v>
      </c>
      <c r="W86" s="54"/>
      <c r="X86" s="26" t="s">
        <v>338</v>
      </c>
      <c r="Y86" s="55" t="s">
        <v>100</v>
      </c>
      <c r="Z86" s="35"/>
      <c r="AA86" s="49" t="s">
        <v>3</v>
      </c>
      <c r="AB86" s="35"/>
      <c r="AC86" s="48"/>
      <c r="AD86" s="35">
        <v>11</v>
      </c>
      <c r="AE86" s="35">
        <v>11</v>
      </c>
      <c r="AF86" s="50"/>
    </row>
    <row r="87" spans="1:32" ht="22.5" customHeight="1">
      <c r="A87" s="35">
        <v>1386</v>
      </c>
      <c r="B87" s="35" t="s">
        <v>57</v>
      </c>
      <c r="C87" s="35">
        <v>43</v>
      </c>
      <c r="D87" s="35" t="s">
        <v>37</v>
      </c>
      <c r="E87" s="36" t="str">
        <f t="shared" si="8"/>
        <v>ふじ-43-A</v>
      </c>
      <c r="F87" s="37" t="s">
        <v>35</v>
      </c>
      <c r="G87" s="37"/>
      <c r="H87" s="38" t="s">
        <v>191</v>
      </c>
      <c r="I87" s="39" t="s">
        <v>255</v>
      </c>
      <c r="J87" s="40">
        <v>24252</v>
      </c>
      <c r="K87" s="18" t="str">
        <f t="shared" si="9"/>
        <v>44歳</v>
      </c>
      <c r="L87" s="41" t="s">
        <v>58</v>
      </c>
      <c r="M87" s="41">
        <f t="shared" si="10"/>
      </c>
      <c r="N87" s="42" t="str">
        <f t="shared" si="11"/>
        <v>宮城:</v>
      </c>
      <c r="O87" s="22">
        <v>4</v>
      </c>
      <c r="P87" s="43">
        <f>IF(K87&gt;="80歳","○","")</f>
      </c>
      <c r="Q87" s="43">
        <f>IF(K87="77歳","○","")</f>
      </c>
      <c r="R87" s="43">
        <f>IF(K87="70歳","○","")</f>
      </c>
      <c r="S87" s="43"/>
      <c r="T87" s="44"/>
      <c r="U87" s="45" t="s">
        <v>35</v>
      </c>
      <c r="V87" s="44" t="s">
        <v>57</v>
      </c>
      <c r="W87" s="46"/>
      <c r="X87" s="26"/>
      <c r="Y87" s="47" t="s">
        <v>135</v>
      </c>
      <c r="Z87" s="48"/>
      <c r="AA87" s="49" t="s">
        <v>35</v>
      </c>
      <c r="AB87" s="48"/>
      <c r="AC87" s="48" t="s">
        <v>252</v>
      </c>
      <c r="AD87" s="35"/>
      <c r="AE87" s="35"/>
      <c r="AF87" s="50"/>
    </row>
    <row r="88" spans="1:32" ht="22.5" customHeight="1">
      <c r="A88" s="35">
        <v>1418</v>
      </c>
      <c r="B88" s="35" t="s">
        <v>57</v>
      </c>
      <c r="C88" s="35">
        <v>43</v>
      </c>
      <c r="D88" s="35" t="s">
        <v>39</v>
      </c>
      <c r="E88" s="36" t="str">
        <f t="shared" si="8"/>
        <v>ふじ-43-B</v>
      </c>
      <c r="F88" s="37" t="s">
        <v>35</v>
      </c>
      <c r="G88" s="51"/>
      <c r="H88" s="52" t="s">
        <v>192</v>
      </c>
      <c r="I88" s="39" t="s">
        <v>251</v>
      </c>
      <c r="J88" s="40">
        <v>21947</v>
      </c>
      <c r="K88" s="18" t="str">
        <f t="shared" si="9"/>
        <v>51歳</v>
      </c>
      <c r="L88" s="53" t="s">
        <v>58</v>
      </c>
      <c r="M88" s="41">
        <f t="shared" si="10"/>
      </c>
      <c r="N88" s="42" t="str">
        <f t="shared" si="11"/>
        <v>宮城:</v>
      </c>
      <c r="O88" s="22">
        <v>4</v>
      </c>
      <c r="P88" s="43">
        <f>IF(K88&gt;="80歳","○","")</f>
      </c>
      <c r="Q88" s="43">
        <f>IF(K88="77歳","○","")</f>
      </c>
      <c r="R88" s="43"/>
      <c r="S88" s="43">
        <f>IF(K88="60歳","○","")</f>
      </c>
      <c r="T88" s="45"/>
      <c r="U88" s="45"/>
      <c r="V88" s="45"/>
      <c r="W88" s="54"/>
      <c r="X88" s="26"/>
      <c r="Y88" s="55" t="s">
        <v>135</v>
      </c>
      <c r="Z88" s="35"/>
      <c r="AA88" s="49" t="s">
        <v>3</v>
      </c>
      <c r="AB88" s="35"/>
      <c r="AC88" s="48" t="s">
        <v>252</v>
      </c>
      <c r="AD88" s="35"/>
      <c r="AE88" s="35"/>
      <c r="AF88" s="50"/>
    </row>
    <row r="89" spans="1:32" ht="22.5" customHeight="1">
      <c r="A89" s="35">
        <v>1493</v>
      </c>
      <c r="B89" s="35" t="s">
        <v>57</v>
      </c>
      <c r="C89" s="35">
        <v>44</v>
      </c>
      <c r="D89" s="35" t="s">
        <v>37</v>
      </c>
      <c r="E89" s="36" t="str">
        <f t="shared" si="8"/>
        <v>ふじ-44-A</v>
      </c>
      <c r="F89" s="37" t="s">
        <v>35</v>
      </c>
      <c r="G89" s="37"/>
      <c r="H89" s="38" t="s">
        <v>193</v>
      </c>
      <c r="I89" s="39" t="s">
        <v>306</v>
      </c>
      <c r="J89" s="40">
        <v>15817</v>
      </c>
      <c r="K89" s="18" t="str">
        <f t="shared" si="9"/>
        <v>67歳</v>
      </c>
      <c r="L89" s="41" t="s">
        <v>40</v>
      </c>
      <c r="M89" s="41">
        <f t="shared" si="10"/>
      </c>
      <c r="N89" s="42" t="str">
        <f t="shared" si="11"/>
        <v>京都:</v>
      </c>
      <c r="O89" s="22">
        <v>26</v>
      </c>
      <c r="P89" s="43"/>
      <c r="Q89" s="43"/>
      <c r="R89" s="43"/>
      <c r="S89" s="43"/>
      <c r="T89" s="44"/>
      <c r="U89" s="45"/>
      <c r="V89" s="44"/>
      <c r="W89" s="46"/>
      <c r="X89" s="26" t="s">
        <v>338</v>
      </c>
      <c r="Y89" s="47" t="s">
        <v>100</v>
      </c>
      <c r="Z89" s="48"/>
      <c r="AA89" s="49" t="s">
        <v>35</v>
      </c>
      <c r="AB89" s="48"/>
      <c r="AC89" s="48"/>
      <c r="AD89" s="35">
        <v>10</v>
      </c>
      <c r="AE89" s="35"/>
      <c r="AF89" s="50"/>
    </row>
    <row r="90" spans="1:32" ht="22.5" customHeight="1">
      <c r="A90" s="35">
        <v>1406</v>
      </c>
      <c r="B90" s="35" t="s">
        <v>57</v>
      </c>
      <c r="C90" s="35">
        <v>44</v>
      </c>
      <c r="D90" s="35" t="s">
        <v>39</v>
      </c>
      <c r="E90" s="36" t="str">
        <f t="shared" si="8"/>
        <v>ふじ-44-B</v>
      </c>
      <c r="F90" s="37" t="s">
        <v>35</v>
      </c>
      <c r="G90" s="51"/>
      <c r="H90" s="52" t="s">
        <v>194</v>
      </c>
      <c r="I90" s="39" t="s">
        <v>311</v>
      </c>
      <c r="J90" s="40">
        <v>16363</v>
      </c>
      <c r="K90" s="18" t="str">
        <f t="shared" si="9"/>
        <v>66歳</v>
      </c>
      <c r="L90" s="53" t="s">
        <v>40</v>
      </c>
      <c r="M90" s="41">
        <f t="shared" si="10"/>
      </c>
      <c r="N90" s="42" t="str">
        <f t="shared" si="11"/>
        <v>京都:</v>
      </c>
      <c r="O90" s="22">
        <v>26</v>
      </c>
      <c r="P90" s="43"/>
      <c r="Q90" s="43"/>
      <c r="R90" s="43"/>
      <c r="S90" s="43"/>
      <c r="T90" s="45"/>
      <c r="U90" s="45"/>
      <c r="V90" s="45"/>
      <c r="W90" s="54"/>
      <c r="X90" s="26" t="s">
        <v>338</v>
      </c>
      <c r="Y90" s="55" t="s">
        <v>100</v>
      </c>
      <c r="Z90" s="35"/>
      <c r="AA90" s="49" t="s">
        <v>3</v>
      </c>
      <c r="AB90" s="35"/>
      <c r="AC90" s="48"/>
      <c r="AD90" s="35">
        <v>10</v>
      </c>
      <c r="AE90" s="35">
        <v>10</v>
      </c>
      <c r="AF90" s="50"/>
    </row>
    <row r="91" spans="1:32" ht="22.5" customHeight="1">
      <c r="A91" s="35">
        <v>1390</v>
      </c>
      <c r="B91" s="35" t="s">
        <v>57</v>
      </c>
      <c r="C91" s="35">
        <v>45</v>
      </c>
      <c r="D91" s="35" t="s">
        <v>37</v>
      </c>
      <c r="E91" s="36" t="str">
        <f t="shared" si="8"/>
        <v>ふじ-45-A</v>
      </c>
      <c r="F91" s="37" t="s">
        <v>35</v>
      </c>
      <c r="G91" s="37"/>
      <c r="H91" s="38" t="s">
        <v>195</v>
      </c>
      <c r="I91" s="39" t="s">
        <v>278</v>
      </c>
      <c r="J91" s="40">
        <v>18832</v>
      </c>
      <c r="K91" s="18" t="str">
        <f t="shared" si="9"/>
        <v>59歳</v>
      </c>
      <c r="L91" s="41" t="s">
        <v>61</v>
      </c>
      <c r="M91" s="41">
        <f t="shared" si="10"/>
      </c>
      <c r="N91" s="42" t="str">
        <f t="shared" si="11"/>
        <v>福井:</v>
      </c>
      <c r="O91" s="22">
        <v>18</v>
      </c>
      <c r="P91" s="43"/>
      <c r="Q91" s="43"/>
      <c r="R91" s="43"/>
      <c r="S91" s="43"/>
      <c r="T91" s="44" t="s">
        <v>35</v>
      </c>
      <c r="U91" s="45"/>
      <c r="V91" s="44"/>
      <c r="W91" s="46"/>
      <c r="X91" s="26" t="s">
        <v>338</v>
      </c>
      <c r="Y91" s="47" t="s">
        <v>100</v>
      </c>
      <c r="Z91" s="48"/>
      <c r="AA91" s="49" t="s">
        <v>35</v>
      </c>
      <c r="AB91" s="48"/>
      <c r="AC91" s="48"/>
      <c r="AD91" s="35">
        <v>9</v>
      </c>
      <c r="AE91" s="35">
        <v>9</v>
      </c>
      <c r="AF91" s="50"/>
    </row>
    <row r="92" spans="1:32" ht="22.5" customHeight="1">
      <c r="A92" s="35">
        <v>1471</v>
      </c>
      <c r="B92" s="35" t="s">
        <v>57</v>
      </c>
      <c r="C92" s="35">
        <v>45</v>
      </c>
      <c r="D92" s="35" t="s">
        <v>39</v>
      </c>
      <c r="E92" s="36" t="str">
        <f t="shared" si="8"/>
        <v>ふじ-45-B</v>
      </c>
      <c r="F92" s="37" t="s">
        <v>35</v>
      </c>
      <c r="G92" s="51"/>
      <c r="H92" s="52" t="s">
        <v>196</v>
      </c>
      <c r="I92" s="39" t="s">
        <v>277</v>
      </c>
      <c r="J92" s="40">
        <v>24228</v>
      </c>
      <c r="K92" s="18" t="str">
        <f t="shared" si="9"/>
        <v>44歳</v>
      </c>
      <c r="L92" s="53" t="s">
        <v>61</v>
      </c>
      <c r="M92" s="41">
        <f t="shared" si="10"/>
      </c>
      <c r="N92" s="42" t="str">
        <f t="shared" si="11"/>
        <v>福井:</v>
      </c>
      <c r="O92" s="22">
        <v>18</v>
      </c>
      <c r="P92" s="43"/>
      <c r="Q92" s="43"/>
      <c r="R92" s="43"/>
      <c r="S92" s="43"/>
      <c r="T92" s="45" t="s">
        <v>35</v>
      </c>
      <c r="U92" s="45"/>
      <c r="V92" s="45"/>
      <c r="W92" s="54"/>
      <c r="X92" s="26" t="s">
        <v>338</v>
      </c>
      <c r="Y92" s="55" t="s">
        <v>100</v>
      </c>
      <c r="Z92" s="35"/>
      <c r="AA92" s="49" t="s">
        <v>3</v>
      </c>
      <c r="AB92" s="35"/>
      <c r="AC92" s="48"/>
      <c r="AD92" s="35">
        <v>9</v>
      </c>
      <c r="AE92" s="35">
        <v>9</v>
      </c>
      <c r="AF92" s="50"/>
    </row>
    <row r="93" spans="1:32" ht="22.5" customHeight="1">
      <c r="A93" s="35">
        <v>1451</v>
      </c>
      <c r="B93" s="35" t="s">
        <v>57</v>
      </c>
      <c r="C93" s="35">
        <v>46</v>
      </c>
      <c r="D93" s="35" t="s">
        <v>37</v>
      </c>
      <c r="E93" s="36" t="str">
        <f t="shared" si="8"/>
        <v>ふじ-46-A</v>
      </c>
      <c r="F93" s="37" t="s">
        <v>35</v>
      </c>
      <c r="G93" s="37"/>
      <c r="H93" s="38" t="s">
        <v>64</v>
      </c>
      <c r="I93" s="39" t="s">
        <v>269</v>
      </c>
      <c r="J93" s="40">
        <v>19845</v>
      </c>
      <c r="K93" s="18" t="str">
        <f t="shared" si="9"/>
        <v>56歳</v>
      </c>
      <c r="L93" s="41" t="s">
        <v>52</v>
      </c>
      <c r="M93" s="41">
        <f t="shared" si="10"/>
      </c>
      <c r="N93" s="42" t="str">
        <f t="shared" si="11"/>
        <v>千葉:</v>
      </c>
      <c r="O93" s="22">
        <v>12</v>
      </c>
      <c r="P93" s="43"/>
      <c r="Q93" s="43"/>
      <c r="R93" s="43"/>
      <c r="S93" s="43"/>
      <c r="T93" s="44"/>
      <c r="U93" s="45" t="s">
        <v>35</v>
      </c>
      <c r="V93" s="44"/>
      <c r="W93" s="46"/>
      <c r="X93" s="26" t="s">
        <v>338</v>
      </c>
      <c r="Y93" s="47" t="s">
        <v>100</v>
      </c>
      <c r="Z93" s="48"/>
      <c r="AA93" s="49" t="s">
        <v>35</v>
      </c>
      <c r="AB93" s="48"/>
      <c r="AC93" s="48"/>
      <c r="AD93" s="35">
        <v>1</v>
      </c>
      <c r="AE93" s="35">
        <v>1</v>
      </c>
      <c r="AF93" s="50"/>
    </row>
    <row r="94" spans="1:32" ht="22.5" customHeight="1">
      <c r="A94" s="35">
        <v>1432</v>
      </c>
      <c r="B94" s="35" t="s">
        <v>57</v>
      </c>
      <c r="C94" s="35">
        <v>46</v>
      </c>
      <c r="D94" s="35" t="s">
        <v>39</v>
      </c>
      <c r="E94" s="36" t="str">
        <f t="shared" si="8"/>
        <v>ふじ-46-B</v>
      </c>
      <c r="F94" s="37" t="s">
        <v>35</v>
      </c>
      <c r="G94" s="51"/>
      <c r="H94" s="52" t="s">
        <v>197</v>
      </c>
      <c r="I94" s="39" t="s">
        <v>263</v>
      </c>
      <c r="J94" s="40">
        <v>22848</v>
      </c>
      <c r="K94" s="18" t="str">
        <f t="shared" si="9"/>
        <v>48歳</v>
      </c>
      <c r="L94" s="53" t="s">
        <v>52</v>
      </c>
      <c r="M94" s="41">
        <f t="shared" si="10"/>
      </c>
      <c r="N94" s="42" t="str">
        <f t="shared" si="11"/>
        <v>千葉:</v>
      </c>
      <c r="O94" s="22">
        <v>12</v>
      </c>
      <c r="P94" s="43"/>
      <c r="Q94" s="43"/>
      <c r="R94" s="43"/>
      <c r="S94" s="43"/>
      <c r="T94" s="45"/>
      <c r="U94" s="45" t="s">
        <v>35</v>
      </c>
      <c r="V94" s="45"/>
      <c r="W94" s="54"/>
      <c r="X94" s="26" t="s">
        <v>338</v>
      </c>
      <c r="Y94" s="55" t="s">
        <v>100</v>
      </c>
      <c r="Z94" s="35"/>
      <c r="AA94" s="49" t="s">
        <v>3</v>
      </c>
      <c r="AB94" s="35"/>
      <c r="AC94" s="48"/>
      <c r="AD94" s="35">
        <v>1</v>
      </c>
      <c r="AE94" s="35">
        <v>1</v>
      </c>
      <c r="AF94" s="50"/>
    </row>
    <row r="95" spans="1:32" ht="22.5" customHeight="1">
      <c r="A95" s="35">
        <v>1494</v>
      </c>
      <c r="B95" s="35" t="s">
        <v>57</v>
      </c>
      <c r="C95" s="35">
        <v>47</v>
      </c>
      <c r="D95" s="35" t="s">
        <v>37</v>
      </c>
      <c r="E95" s="36" t="str">
        <f t="shared" si="8"/>
        <v>ふじ-47-A</v>
      </c>
      <c r="F95" s="37" t="s">
        <v>35</v>
      </c>
      <c r="G95" s="37"/>
      <c r="H95" s="38" t="s">
        <v>198</v>
      </c>
      <c r="I95" s="39" t="s">
        <v>331</v>
      </c>
      <c r="J95" s="40">
        <v>21652</v>
      </c>
      <c r="K95" s="18" t="str">
        <f t="shared" si="9"/>
        <v>51歳</v>
      </c>
      <c r="L95" s="41" t="s">
        <v>55</v>
      </c>
      <c r="M95" s="41">
        <f t="shared" si="10"/>
      </c>
      <c r="N95" s="42" t="str">
        <f t="shared" si="11"/>
        <v>愛媛:</v>
      </c>
      <c r="O95" s="22">
        <v>38</v>
      </c>
      <c r="P95" s="43"/>
      <c r="Q95" s="43"/>
      <c r="R95" s="43"/>
      <c r="S95" s="43"/>
      <c r="T95" s="44" t="s">
        <v>35</v>
      </c>
      <c r="U95" s="45"/>
      <c r="V95" s="44"/>
      <c r="W95" s="46"/>
      <c r="X95" s="26" t="s">
        <v>338</v>
      </c>
      <c r="Y95" s="47" t="s">
        <v>100</v>
      </c>
      <c r="Z95" s="48"/>
      <c r="AA95" s="49" t="s">
        <v>35</v>
      </c>
      <c r="AB95" s="48"/>
      <c r="AC95" s="48"/>
      <c r="AD95" s="35">
        <v>1</v>
      </c>
      <c r="AE95" s="35"/>
      <c r="AF95" s="50"/>
    </row>
    <row r="96" spans="1:32" ht="22.5" customHeight="1">
      <c r="A96" s="35">
        <v>1413</v>
      </c>
      <c r="B96" s="35" t="s">
        <v>57</v>
      </c>
      <c r="C96" s="35">
        <v>47</v>
      </c>
      <c r="D96" s="35" t="s">
        <v>39</v>
      </c>
      <c r="E96" s="36" t="str">
        <f t="shared" si="8"/>
        <v>ふじ-47-B</v>
      </c>
      <c r="F96" s="37" t="s">
        <v>35</v>
      </c>
      <c r="G96" s="51"/>
      <c r="H96" s="52" t="s">
        <v>199</v>
      </c>
      <c r="I96" s="39" t="s">
        <v>330</v>
      </c>
      <c r="J96" s="40">
        <v>25941</v>
      </c>
      <c r="K96" s="18" t="str">
        <f t="shared" si="9"/>
        <v>40歳</v>
      </c>
      <c r="L96" s="53" t="s">
        <v>55</v>
      </c>
      <c r="M96" s="41">
        <f t="shared" si="10"/>
      </c>
      <c r="N96" s="42" t="str">
        <f t="shared" si="11"/>
        <v>愛媛:</v>
      </c>
      <c r="O96" s="22">
        <v>38</v>
      </c>
      <c r="P96" s="43"/>
      <c r="Q96" s="43"/>
      <c r="R96" s="43"/>
      <c r="S96" s="43"/>
      <c r="T96" s="45" t="s">
        <v>35</v>
      </c>
      <c r="U96" s="45"/>
      <c r="V96" s="45"/>
      <c r="W96" s="54"/>
      <c r="X96" s="26" t="s">
        <v>338</v>
      </c>
      <c r="Y96" s="55" t="s">
        <v>100</v>
      </c>
      <c r="Z96" s="35"/>
      <c r="AA96" s="49" t="s">
        <v>3</v>
      </c>
      <c r="AB96" s="35"/>
      <c r="AC96" s="48"/>
      <c r="AD96" s="35">
        <v>10</v>
      </c>
      <c r="AE96" s="35"/>
      <c r="AF96" s="50"/>
    </row>
    <row r="97" spans="1:32" ht="22.5" customHeight="1">
      <c r="A97" s="35">
        <v>1504</v>
      </c>
      <c r="B97" s="35" t="s">
        <v>57</v>
      </c>
      <c r="C97" s="35">
        <v>48</v>
      </c>
      <c r="D97" s="35" t="s">
        <v>37</v>
      </c>
      <c r="E97" s="36" t="str">
        <f t="shared" si="8"/>
        <v>ふじ-48-A</v>
      </c>
      <c r="F97" s="37" t="s">
        <v>35</v>
      </c>
      <c r="G97" s="37"/>
      <c r="H97" s="38" t="s">
        <v>200</v>
      </c>
      <c r="I97" s="39" t="s">
        <v>291</v>
      </c>
      <c r="J97" s="40">
        <v>18135</v>
      </c>
      <c r="K97" s="18" t="str">
        <f t="shared" si="9"/>
        <v>61歳</v>
      </c>
      <c r="L97" s="41" t="s">
        <v>38</v>
      </c>
      <c r="M97" s="41">
        <f t="shared" si="10"/>
      </c>
      <c r="N97" s="42" t="str">
        <f t="shared" si="11"/>
        <v>愛知:</v>
      </c>
      <c r="O97" s="22">
        <v>23</v>
      </c>
      <c r="P97" s="43"/>
      <c r="Q97" s="43"/>
      <c r="R97" s="43"/>
      <c r="S97" s="43"/>
      <c r="T97" s="44"/>
      <c r="U97" s="45" t="s">
        <v>35</v>
      </c>
      <c r="V97" s="44" t="s">
        <v>57</v>
      </c>
      <c r="W97" s="46"/>
      <c r="X97" s="26" t="s">
        <v>338</v>
      </c>
      <c r="Y97" s="47" t="s">
        <v>100</v>
      </c>
      <c r="Z97" s="48"/>
      <c r="AA97" s="49" t="s">
        <v>35</v>
      </c>
      <c r="AB97" s="48"/>
      <c r="AC97" s="48"/>
      <c r="AD97" s="35">
        <v>3</v>
      </c>
      <c r="AE97" s="35">
        <v>3</v>
      </c>
      <c r="AF97" s="50"/>
    </row>
    <row r="98" spans="1:32" ht="22.5" customHeight="1">
      <c r="A98" s="35">
        <v>1389</v>
      </c>
      <c r="B98" s="35" t="s">
        <v>57</v>
      </c>
      <c r="C98" s="35">
        <v>48</v>
      </c>
      <c r="D98" s="35" t="s">
        <v>39</v>
      </c>
      <c r="E98" s="36" t="str">
        <f t="shared" si="8"/>
        <v>ふじ-48-B</v>
      </c>
      <c r="F98" s="37" t="s">
        <v>35</v>
      </c>
      <c r="G98" s="51"/>
      <c r="H98" s="52" t="s">
        <v>201</v>
      </c>
      <c r="I98" s="39" t="s">
        <v>299</v>
      </c>
      <c r="J98" s="40">
        <v>18116</v>
      </c>
      <c r="K98" s="18" t="str">
        <f t="shared" si="9"/>
        <v>61歳</v>
      </c>
      <c r="L98" s="53" t="s">
        <v>38</v>
      </c>
      <c r="M98" s="41">
        <f t="shared" si="10"/>
      </c>
      <c r="N98" s="42" t="str">
        <f t="shared" si="11"/>
        <v>愛知:</v>
      </c>
      <c r="O98" s="22">
        <v>23</v>
      </c>
      <c r="P98" s="43"/>
      <c r="Q98" s="43"/>
      <c r="R98" s="43"/>
      <c r="S98" s="43"/>
      <c r="T98" s="45"/>
      <c r="U98" s="45" t="s">
        <v>35</v>
      </c>
      <c r="V98" s="45" t="s">
        <v>57</v>
      </c>
      <c r="W98" s="54"/>
      <c r="X98" s="26" t="s">
        <v>338</v>
      </c>
      <c r="Y98" s="55" t="s">
        <v>100</v>
      </c>
      <c r="Z98" s="35"/>
      <c r="AA98" s="49" t="s">
        <v>3</v>
      </c>
      <c r="AB98" s="35"/>
      <c r="AC98" s="48"/>
      <c r="AD98" s="35">
        <v>3</v>
      </c>
      <c r="AE98" s="35">
        <v>3</v>
      </c>
      <c r="AF98" s="50"/>
    </row>
    <row r="99" spans="1:32" ht="22.5" customHeight="1">
      <c r="A99" s="35">
        <v>1472</v>
      </c>
      <c r="B99" s="35" t="s">
        <v>57</v>
      </c>
      <c r="C99" s="35">
        <v>49</v>
      </c>
      <c r="D99" s="35" t="s">
        <v>37</v>
      </c>
      <c r="E99" s="36" t="str">
        <f aca="true" t="shared" si="12" ref="E99:E130">B99&amp;"-"&amp;C99&amp;"-"&amp;D99</f>
        <v>ふじ-49-A</v>
      </c>
      <c r="F99" s="37" t="s">
        <v>35</v>
      </c>
      <c r="G99" s="37"/>
      <c r="H99" s="38" t="s">
        <v>202</v>
      </c>
      <c r="I99" s="39" t="s">
        <v>279</v>
      </c>
      <c r="J99" s="40">
        <v>25363</v>
      </c>
      <c r="K99" s="18" t="str">
        <f aca="true" t="shared" si="13" ref="K99:K130">IF(J99="","",DATEDIF(J99,"2011/4/1","y")&amp;"歳")</f>
        <v>41歳</v>
      </c>
      <c r="L99" s="41" t="s">
        <v>60</v>
      </c>
      <c r="M99" s="41">
        <f aca="true" t="shared" si="14" ref="M99:M130">IF(K99="60歳","還暦",IF(K99="70歳","古希",IF(K99="77歳","喜寿",IF(K99&gt;="80歳","長寿",""))))&amp;IF(W99="優勝",V99&amp;W99,"")</f>
      </c>
      <c r="N99" s="42" t="str">
        <f aca="true" t="shared" si="15" ref="N99:N130">L99&amp;":"&amp;M99</f>
        <v>静岡:</v>
      </c>
      <c r="O99" s="22">
        <v>22</v>
      </c>
      <c r="P99" s="43"/>
      <c r="Q99" s="43"/>
      <c r="R99" s="43"/>
      <c r="S99" s="43"/>
      <c r="T99" s="44"/>
      <c r="U99" s="45" t="s">
        <v>35</v>
      </c>
      <c r="V99" s="44" t="s">
        <v>57</v>
      </c>
      <c r="W99" s="46" t="s">
        <v>65</v>
      </c>
      <c r="X99" s="26" t="s">
        <v>338</v>
      </c>
      <c r="Y99" s="47" t="s">
        <v>100</v>
      </c>
      <c r="Z99" s="48"/>
      <c r="AA99" s="49" t="s">
        <v>35</v>
      </c>
      <c r="AB99" s="48"/>
      <c r="AC99" s="48"/>
      <c r="AD99" s="35">
        <v>11</v>
      </c>
      <c r="AE99" s="35">
        <v>11</v>
      </c>
      <c r="AF99" s="50"/>
    </row>
    <row r="100" spans="1:32" ht="22.5" customHeight="1">
      <c r="A100" s="56">
        <v>1452</v>
      </c>
      <c r="B100" s="35" t="s">
        <v>57</v>
      </c>
      <c r="C100" s="35">
        <v>49</v>
      </c>
      <c r="D100" s="35" t="s">
        <v>39</v>
      </c>
      <c r="E100" s="36" t="str">
        <f t="shared" si="12"/>
        <v>ふじ-49-B</v>
      </c>
      <c r="F100" s="37" t="s">
        <v>35</v>
      </c>
      <c r="G100" s="51"/>
      <c r="H100" s="52" t="s">
        <v>203</v>
      </c>
      <c r="I100" s="39" t="s">
        <v>204</v>
      </c>
      <c r="J100" s="40">
        <v>16692</v>
      </c>
      <c r="K100" s="18" t="str">
        <f t="shared" si="13"/>
        <v>65歳</v>
      </c>
      <c r="L100" s="53" t="s">
        <v>60</v>
      </c>
      <c r="M100" s="41">
        <f t="shared" si="14"/>
      </c>
      <c r="N100" s="42" t="str">
        <f t="shared" si="15"/>
        <v>静岡:</v>
      </c>
      <c r="O100" s="22">
        <v>22</v>
      </c>
      <c r="P100" s="43"/>
      <c r="Q100" s="43"/>
      <c r="R100" s="43"/>
      <c r="S100" s="43"/>
      <c r="T100" s="45"/>
      <c r="U100" s="45" t="s">
        <v>35</v>
      </c>
      <c r="V100" s="45" t="s">
        <v>57</v>
      </c>
      <c r="W100" s="54" t="s">
        <v>65</v>
      </c>
      <c r="X100" s="26" t="s">
        <v>338</v>
      </c>
      <c r="Y100" s="55" t="s">
        <v>100</v>
      </c>
      <c r="Z100" s="35"/>
      <c r="AA100" s="49" t="s">
        <v>3</v>
      </c>
      <c r="AB100" s="35"/>
      <c r="AC100" s="48"/>
      <c r="AD100" s="35">
        <v>11</v>
      </c>
      <c r="AE100" s="35">
        <v>11</v>
      </c>
      <c r="AF100" s="50"/>
    </row>
    <row r="101" spans="1:32" ht="22.5" customHeight="1">
      <c r="A101" s="35">
        <v>1405</v>
      </c>
      <c r="B101" s="35" t="s">
        <v>57</v>
      </c>
      <c r="C101" s="35">
        <v>50</v>
      </c>
      <c r="D101" s="35" t="s">
        <v>37</v>
      </c>
      <c r="E101" s="36" t="str">
        <f t="shared" si="12"/>
        <v>ふじ-50-A</v>
      </c>
      <c r="F101" s="37" t="s">
        <v>35</v>
      </c>
      <c r="G101" s="37"/>
      <c r="H101" s="38" t="s">
        <v>205</v>
      </c>
      <c r="I101" s="39" t="s">
        <v>206</v>
      </c>
      <c r="J101" s="40">
        <v>22165</v>
      </c>
      <c r="K101" s="18" t="str">
        <f t="shared" si="13"/>
        <v>50歳</v>
      </c>
      <c r="L101" s="41" t="s">
        <v>43</v>
      </c>
      <c r="M101" s="41">
        <f t="shared" si="14"/>
      </c>
      <c r="N101" s="42" t="str">
        <f t="shared" si="15"/>
        <v>島根:</v>
      </c>
      <c r="O101" s="22">
        <v>32</v>
      </c>
      <c r="P101" s="43"/>
      <c r="Q101" s="43"/>
      <c r="R101" s="43"/>
      <c r="S101" s="43"/>
      <c r="T101" s="44" t="s">
        <v>35</v>
      </c>
      <c r="U101" s="45"/>
      <c r="V101" s="44"/>
      <c r="W101" s="46"/>
      <c r="X101" s="26" t="s">
        <v>338</v>
      </c>
      <c r="Y101" s="47" t="s">
        <v>100</v>
      </c>
      <c r="Z101" s="48" t="s">
        <v>36</v>
      </c>
      <c r="AA101" s="49" t="s">
        <v>36</v>
      </c>
      <c r="AB101" s="48" t="s">
        <v>36</v>
      </c>
      <c r="AC101" s="48"/>
      <c r="AD101" s="35"/>
      <c r="AE101" s="35"/>
      <c r="AF101" s="50"/>
    </row>
    <row r="102" spans="1:32" ht="22.5" customHeight="1">
      <c r="A102" s="35">
        <v>1414</v>
      </c>
      <c r="B102" s="35" t="s">
        <v>57</v>
      </c>
      <c r="C102" s="35">
        <v>50</v>
      </c>
      <c r="D102" s="35" t="s">
        <v>39</v>
      </c>
      <c r="E102" s="36" t="str">
        <f t="shared" si="12"/>
        <v>ふじ-50-B</v>
      </c>
      <c r="F102" s="37" t="s">
        <v>35</v>
      </c>
      <c r="G102" s="51"/>
      <c r="H102" s="52" t="s">
        <v>207</v>
      </c>
      <c r="I102" s="39" t="s">
        <v>208</v>
      </c>
      <c r="J102" s="40">
        <v>16013</v>
      </c>
      <c r="K102" s="18" t="str">
        <f t="shared" si="13"/>
        <v>67歳</v>
      </c>
      <c r="L102" s="53" t="s">
        <v>59</v>
      </c>
      <c r="M102" s="41">
        <f t="shared" si="14"/>
      </c>
      <c r="N102" s="42" t="str">
        <f t="shared" si="15"/>
        <v>栃木:</v>
      </c>
      <c r="O102" s="22">
        <v>9</v>
      </c>
      <c r="P102" s="43"/>
      <c r="Q102" s="43"/>
      <c r="R102" s="43"/>
      <c r="S102" s="43"/>
      <c r="T102" s="45"/>
      <c r="U102" s="45" t="s">
        <v>35</v>
      </c>
      <c r="V102" s="45" t="s">
        <v>57</v>
      </c>
      <c r="W102" s="54"/>
      <c r="X102" s="26" t="s">
        <v>338</v>
      </c>
      <c r="Y102" s="55" t="s">
        <v>100</v>
      </c>
      <c r="Z102" s="35"/>
      <c r="AA102" s="49" t="s">
        <v>3</v>
      </c>
      <c r="AB102" s="35"/>
      <c r="AC102" s="48" t="s">
        <v>339</v>
      </c>
      <c r="AD102" s="35">
        <v>10</v>
      </c>
      <c r="AE102" s="35">
        <v>10</v>
      </c>
      <c r="AF102" s="50"/>
    </row>
    <row r="103" spans="1:32" ht="22.5" customHeight="1">
      <c r="A103" s="35">
        <v>1431</v>
      </c>
      <c r="B103" s="35" t="s">
        <v>57</v>
      </c>
      <c r="C103" s="35">
        <v>51</v>
      </c>
      <c r="D103" s="35" t="s">
        <v>37</v>
      </c>
      <c r="E103" s="36" t="str">
        <f t="shared" si="12"/>
        <v>ふじ-51-A</v>
      </c>
      <c r="F103" s="37" t="s">
        <v>35</v>
      </c>
      <c r="G103" s="37"/>
      <c r="H103" s="38" t="s">
        <v>209</v>
      </c>
      <c r="I103" s="39" t="s">
        <v>210</v>
      </c>
      <c r="J103" s="40">
        <v>18421</v>
      </c>
      <c r="K103" s="18" t="str">
        <f t="shared" si="13"/>
        <v>60歳</v>
      </c>
      <c r="L103" s="41" t="s">
        <v>48</v>
      </c>
      <c r="M103" s="41" t="str">
        <f t="shared" si="14"/>
        <v>還暦</v>
      </c>
      <c r="N103" s="42" t="str">
        <f t="shared" si="15"/>
        <v>東京:還暦</v>
      </c>
      <c r="O103" s="22">
        <v>13</v>
      </c>
      <c r="P103" s="43"/>
      <c r="Q103" s="43"/>
      <c r="R103" s="43"/>
      <c r="S103" s="43" t="s">
        <v>35</v>
      </c>
      <c r="T103" s="44"/>
      <c r="U103" s="45" t="s">
        <v>35</v>
      </c>
      <c r="V103" s="44" t="s">
        <v>57</v>
      </c>
      <c r="W103" s="46"/>
      <c r="X103" s="26" t="s">
        <v>338</v>
      </c>
      <c r="Y103" s="47" t="s">
        <v>100</v>
      </c>
      <c r="Z103" s="48"/>
      <c r="AA103" s="49" t="s">
        <v>35</v>
      </c>
      <c r="AB103" s="48"/>
      <c r="AC103" s="48"/>
      <c r="AD103" s="35">
        <v>4</v>
      </c>
      <c r="AE103" s="35">
        <v>4</v>
      </c>
      <c r="AF103" s="50"/>
    </row>
    <row r="104" spans="1:32" ht="22.5" customHeight="1">
      <c r="A104" s="35">
        <v>1503</v>
      </c>
      <c r="B104" s="35" t="s">
        <v>57</v>
      </c>
      <c r="C104" s="35">
        <v>51</v>
      </c>
      <c r="D104" s="35" t="s">
        <v>39</v>
      </c>
      <c r="E104" s="36" t="str">
        <f t="shared" si="12"/>
        <v>ふじ-51-B</v>
      </c>
      <c r="F104" s="37" t="s">
        <v>35</v>
      </c>
      <c r="G104" s="51"/>
      <c r="H104" s="52" t="s">
        <v>211</v>
      </c>
      <c r="I104" s="39" t="s">
        <v>212</v>
      </c>
      <c r="J104" s="40">
        <v>18086</v>
      </c>
      <c r="K104" s="18" t="str">
        <f t="shared" si="13"/>
        <v>61歳</v>
      </c>
      <c r="L104" s="53" t="s">
        <v>48</v>
      </c>
      <c r="M104" s="41">
        <f t="shared" si="14"/>
      </c>
      <c r="N104" s="42" t="str">
        <f t="shared" si="15"/>
        <v>東京:</v>
      </c>
      <c r="O104" s="22">
        <v>13</v>
      </c>
      <c r="P104" s="43"/>
      <c r="Q104" s="43"/>
      <c r="R104" s="43"/>
      <c r="S104" s="43"/>
      <c r="T104" s="45"/>
      <c r="U104" s="45" t="s">
        <v>35</v>
      </c>
      <c r="V104" s="45" t="s">
        <v>57</v>
      </c>
      <c r="W104" s="54"/>
      <c r="X104" s="26" t="s">
        <v>338</v>
      </c>
      <c r="Y104" s="55" t="s">
        <v>100</v>
      </c>
      <c r="Z104" s="35"/>
      <c r="AA104" s="49" t="s">
        <v>3</v>
      </c>
      <c r="AB104" s="35"/>
      <c r="AC104" s="48"/>
      <c r="AD104" s="35">
        <v>4</v>
      </c>
      <c r="AE104" s="35">
        <v>4</v>
      </c>
      <c r="AF104" s="50"/>
    </row>
    <row r="105" spans="1:32" ht="22.5" customHeight="1">
      <c r="A105" s="35">
        <v>1419</v>
      </c>
      <c r="B105" s="35" t="s">
        <v>57</v>
      </c>
      <c r="C105" s="35">
        <v>52</v>
      </c>
      <c r="D105" s="35" t="s">
        <v>37</v>
      </c>
      <c r="E105" s="36" t="str">
        <f t="shared" si="12"/>
        <v>ふじ-52-A</v>
      </c>
      <c r="F105" s="37" t="s">
        <v>35</v>
      </c>
      <c r="G105" s="37"/>
      <c r="H105" s="38" t="s">
        <v>213</v>
      </c>
      <c r="I105" s="39" t="s">
        <v>214</v>
      </c>
      <c r="J105" s="40">
        <v>20262</v>
      </c>
      <c r="K105" s="18" t="str">
        <f t="shared" si="13"/>
        <v>55歳</v>
      </c>
      <c r="L105" s="41" t="s">
        <v>38</v>
      </c>
      <c r="M105" s="41">
        <f t="shared" si="14"/>
      </c>
      <c r="N105" s="42" t="str">
        <f t="shared" si="15"/>
        <v>愛知:</v>
      </c>
      <c r="O105" s="22">
        <v>23</v>
      </c>
      <c r="P105" s="43"/>
      <c r="Q105" s="43"/>
      <c r="R105" s="43"/>
      <c r="S105" s="43"/>
      <c r="T105" s="44"/>
      <c r="U105" s="45" t="s">
        <v>35</v>
      </c>
      <c r="V105" s="44" t="s">
        <v>57</v>
      </c>
      <c r="W105" s="46" t="s">
        <v>65</v>
      </c>
      <c r="X105" s="26" t="s">
        <v>338</v>
      </c>
      <c r="Y105" s="47" t="s">
        <v>100</v>
      </c>
      <c r="Z105" s="48"/>
      <c r="AA105" s="49" t="s">
        <v>35</v>
      </c>
      <c r="AB105" s="48"/>
      <c r="AC105" s="48"/>
      <c r="AD105" s="35"/>
      <c r="AE105" s="35"/>
      <c r="AF105" s="50"/>
    </row>
    <row r="106" spans="1:32" ht="22.5" customHeight="1">
      <c r="A106" s="35">
        <v>1420</v>
      </c>
      <c r="B106" s="35" t="s">
        <v>57</v>
      </c>
      <c r="C106" s="35">
        <v>52</v>
      </c>
      <c r="D106" s="35" t="s">
        <v>39</v>
      </c>
      <c r="E106" s="36" t="str">
        <f t="shared" si="12"/>
        <v>ふじ-52-B</v>
      </c>
      <c r="F106" s="37" t="s">
        <v>35</v>
      </c>
      <c r="G106" s="51"/>
      <c r="H106" s="52" t="s">
        <v>215</v>
      </c>
      <c r="I106" s="39" t="s">
        <v>216</v>
      </c>
      <c r="J106" s="40">
        <v>19976</v>
      </c>
      <c r="K106" s="18" t="str">
        <f t="shared" si="13"/>
        <v>56歳</v>
      </c>
      <c r="L106" s="53" t="s">
        <v>38</v>
      </c>
      <c r="M106" s="41">
        <f t="shared" si="14"/>
      </c>
      <c r="N106" s="42" t="str">
        <f t="shared" si="15"/>
        <v>愛知:</v>
      </c>
      <c r="O106" s="22">
        <v>23</v>
      </c>
      <c r="P106" s="43"/>
      <c r="Q106" s="43"/>
      <c r="R106" s="43"/>
      <c r="S106" s="43"/>
      <c r="T106" s="45" t="s">
        <v>35</v>
      </c>
      <c r="U106" s="45"/>
      <c r="V106" s="45"/>
      <c r="W106" s="54"/>
      <c r="X106" s="26" t="s">
        <v>338</v>
      </c>
      <c r="Y106" s="55" t="s">
        <v>100</v>
      </c>
      <c r="Z106" s="35"/>
      <c r="AA106" s="49" t="s">
        <v>3</v>
      </c>
      <c r="AB106" s="35"/>
      <c r="AC106" s="48"/>
      <c r="AD106" s="35"/>
      <c r="AE106" s="35"/>
      <c r="AF106" s="50"/>
    </row>
    <row r="107" spans="1:32" ht="22.5" customHeight="1">
      <c r="A107" s="35">
        <v>1464</v>
      </c>
      <c r="B107" s="35" t="s">
        <v>57</v>
      </c>
      <c r="C107" s="35">
        <v>53</v>
      </c>
      <c r="D107" s="35" t="s">
        <v>37</v>
      </c>
      <c r="E107" s="36" t="str">
        <f t="shared" si="12"/>
        <v>ふじ-53-A</v>
      </c>
      <c r="F107" s="37"/>
      <c r="G107" s="37"/>
      <c r="H107" s="38" t="s">
        <v>217</v>
      </c>
      <c r="I107" s="39" t="s">
        <v>218</v>
      </c>
      <c r="J107" s="40">
        <v>18055</v>
      </c>
      <c r="K107" s="18" t="str">
        <f t="shared" si="13"/>
        <v>61歳</v>
      </c>
      <c r="L107" s="41" t="s">
        <v>44</v>
      </c>
      <c r="M107" s="41">
        <f t="shared" si="14"/>
      </c>
      <c r="N107" s="42" t="str">
        <f t="shared" si="15"/>
        <v>福岡:</v>
      </c>
      <c r="O107" s="22">
        <v>40</v>
      </c>
      <c r="P107" s="43"/>
      <c r="Q107" s="43"/>
      <c r="R107" s="43"/>
      <c r="S107" s="43"/>
      <c r="T107" s="44"/>
      <c r="U107" s="45" t="s">
        <v>35</v>
      </c>
      <c r="V107" s="44"/>
      <c r="W107" s="46"/>
      <c r="X107" s="26" t="s">
        <v>338</v>
      </c>
      <c r="Y107" s="47" t="s">
        <v>100</v>
      </c>
      <c r="Z107" s="48"/>
      <c r="AA107" s="49" t="s">
        <v>35</v>
      </c>
      <c r="AB107" s="48"/>
      <c r="AC107" s="48"/>
      <c r="AD107" s="35">
        <v>11</v>
      </c>
      <c r="AE107" s="35">
        <v>11</v>
      </c>
      <c r="AF107" s="50">
        <v>3</v>
      </c>
    </row>
    <row r="108" spans="1:32" ht="22.5" customHeight="1">
      <c r="A108" s="35">
        <v>1463</v>
      </c>
      <c r="B108" s="35" t="s">
        <v>57</v>
      </c>
      <c r="C108" s="35">
        <v>53</v>
      </c>
      <c r="D108" s="35" t="s">
        <v>39</v>
      </c>
      <c r="E108" s="36" t="str">
        <f t="shared" si="12"/>
        <v>ふじ-53-B</v>
      </c>
      <c r="F108" s="37"/>
      <c r="G108" s="51"/>
      <c r="H108" s="52" t="s">
        <v>219</v>
      </c>
      <c r="I108" s="39" t="s">
        <v>335</v>
      </c>
      <c r="J108" s="40">
        <v>18167</v>
      </c>
      <c r="K108" s="18" t="str">
        <f t="shared" si="13"/>
        <v>61歳</v>
      </c>
      <c r="L108" s="53" t="s">
        <v>63</v>
      </c>
      <c r="M108" s="41">
        <f t="shared" si="14"/>
      </c>
      <c r="N108" s="42" t="str">
        <f t="shared" si="15"/>
        <v>熊本:</v>
      </c>
      <c r="O108" s="22">
        <v>43</v>
      </c>
      <c r="P108" s="43"/>
      <c r="Q108" s="43"/>
      <c r="R108" s="43"/>
      <c r="S108" s="43"/>
      <c r="T108" s="45"/>
      <c r="U108" s="45" t="s">
        <v>35</v>
      </c>
      <c r="V108" s="45"/>
      <c r="W108" s="54"/>
      <c r="X108" s="26" t="s">
        <v>338</v>
      </c>
      <c r="Y108" s="55" t="s">
        <v>100</v>
      </c>
      <c r="Z108" s="35"/>
      <c r="AA108" s="49" t="s">
        <v>3</v>
      </c>
      <c r="AB108" s="35"/>
      <c r="AC108" s="48"/>
      <c r="AD108" s="35">
        <v>11</v>
      </c>
      <c r="AE108" s="35">
        <v>11</v>
      </c>
      <c r="AF108" s="50">
        <v>3</v>
      </c>
    </row>
    <row r="109" spans="1:32" ht="22.5" customHeight="1">
      <c r="A109" s="35">
        <v>1444</v>
      </c>
      <c r="B109" s="35" t="s">
        <v>57</v>
      </c>
      <c r="C109" s="35">
        <v>54</v>
      </c>
      <c r="D109" s="35" t="s">
        <v>37</v>
      </c>
      <c r="E109" s="36" t="str">
        <f t="shared" si="12"/>
        <v>ふじ-54-A</v>
      </c>
      <c r="F109" s="37" t="s">
        <v>35</v>
      </c>
      <c r="G109" s="37"/>
      <c r="H109" s="38" t="s">
        <v>220</v>
      </c>
      <c r="I109" s="39" t="s">
        <v>324</v>
      </c>
      <c r="J109" s="40">
        <v>16079</v>
      </c>
      <c r="K109" s="18" t="str">
        <f t="shared" si="13"/>
        <v>67歳</v>
      </c>
      <c r="L109" s="41" t="s">
        <v>43</v>
      </c>
      <c r="M109" s="41">
        <f t="shared" si="14"/>
      </c>
      <c r="N109" s="42" t="str">
        <f t="shared" si="15"/>
        <v>島根:</v>
      </c>
      <c r="O109" s="22">
        <v>32</v>
      </c>
      <c r="P109" s="43"/>
      <c r="Q109" s="43"/>
      <c r="R109" s="43"/>
      <c r="S109" s="43"/>
      <c r="T109" s="44" t="s">
        <v>35</v>
      </c>
      <c r="U109" s="45"/>
      <c r="V109" s="44"/>
      <c r="W109" s="46"/>
      <c r="X109" s="26" t="s">
        <v>338</v>
      </c>
      <c r="Y109" s="47" t="s">
        <v>100</v>
      </c>
      <c r="Z109" s="48" t="s">
        <v>36</v>
      </c>
      <c r="AA109" s="49" t="s">
        <v>36</v>
      </c>
      <c r="AB109" s="48" t="s">
        <v>36</v>
      </c>
      <c r="AC109" s="48"/>
      <c r="AD109" s="35"/>
      <c r="AE109" s="35"/>
      <c r="AF109" s="50"/>
    </row>
    <row r="110" spans="1:32" ht="22.5" customHeight="1">
      <c r="A110" s="35">
        <v>1443</v>
      </c>
      <c r="B110" s="35" t="s">
        <v>57</v>
      </c>
      <c r="C110" s="35">
        <v>54</v>
      </c>
      <c r="D110" s="35" t="s">
        <v>39</v>
      </c>
      <c r="E110" s="36" t="str">
        <f t="shared" si="12"/>
        <v>ふじ-54-B</v>
      </c>
      <c r="F110" s="37" t="s">
        <v>35</v>
      </c>
      <c r="G110" s="51"/>
      <c r="H110" s="52" t="s">
        <v>221</v>
      </c>
      <c r="I110" s="39" t="s">
        <v>320</v>
      </c>
      <c r="J110" s="40">
        <v>19701</v>
      </c>
      <c r="K110" s="18" t="str">
        <f t="shared" si="13"/>
        <v>57歳</v>
      </c>
      <c r="L110" s="53" t="s">
        <v>43</v>
      </c>
      <c r="M110" s="41">
        <f t="shared" si="14"/>
      </c>
      <c r="N110" s="42" t="str">
        <f t="shared" si="15"/>
        <v>島根:</v>
      </c>
      <c r="O110" s="22">
        <v>32</v>
      </c>
      <c r="P110" s="43"/>
      <c r="Q110" s="43"/>
      <c r="R110" s="43"/>
      <c r="S110" s="43"/>
      <c r="T110" s="45" t="s">
        <v>35</v>
      </c>
      <c r="U110" s="45"/>
      <c r="V110" s="45"/>
      <c r="W110" s="54"/>
      <c r="X110" s="26" t="s">
        <v>338</v>
      </c>
      <c r="Y110" s="55" t="s">
        <v>100</v>
      </c>
      <c r="Z110" s="35" t="s">
        <v>36</v>
      </c>
      <c r="AA110" s="49" t="s">
        <v>3</v>
      </c>
      <c r="AB110" s="35"/>
      <c r="AC110" s="48"/>
      <c r="AD110" s="35"/>
      <c r="AE110" s="35"/>
      <c r="AF110" s="50"/>
    </row>
    <row r="111" spans="1:32" ht="22.5" customHeight="1">
      <c r="A111" s="35">
        <v>1518</v>
      </c>
      <c r="B111" s="35" t="s">
        <v>57</v>
      </c>
      <c r="C111" s="35">
        <v>55</v>
      </c>
      <c r="D111" s="35" t="s">
        <v>37</v>
      </c>
      <c r="E111" s="36" t="str">
        <f t="shared" si="12"/>
        <v>ふじ-55-A</v>
      </c>
      <c r="F111" s="37" t="s">
        <v>35</v>
      </c>
      <c r="G111" s="37"/>
      <c r="H111" s="38" t="s">
        <v>222</v>
      </c>
      <c r="I111" s="39" t="s">
        <v>302</v>
      </c>
      <c r="J111" s="40">
        <v>22302</v>
      </c>
      <c r="K111" s="18" t="str">
        <f t="shared" si="13"/>
        <v>50歳</v>
      </c>
      <c r="L111" s="41" t="s">
        <v>51</v>
      </c>
      <c r="M111" s="41">
        <f t="shared" si="14"/>
      </c>
      <c r="N111" s="42" t="str">
        <f t="shared" si="15"/>
        <v>滋賀:</v>
      </c>
      <c r="O111" s="22">
        <v>25</v>
      </c>
      <c r="P111" s="43"/>
      <c r="Q111" s="43"/>
      <c r="R111" s="43"/>
      <c r="S111" s="43"/>
      <c r="T111" s="44"/>
      <c r="U111" s="45" t="s">
        <v>35</v>
      </c>
      <c r="V111" s="44" t="s">
        <v>57</v>
      </c>
      <c r="W111" s="46" t="s">
        <v>303</v>
      </c>
      <c r="X111" s="26" t="s">
        <v>338</v>
      </c>
      <c r="Y111" s="47" t="s">
        <v>100</v>
      </c>
      <c r="Z111" s="48"/>
      <c r="AA111" s="49" t="s">
        <v>35</v>
      </c>
      <c r="AB111" s="48"/>
      <c r="AC111" s="48"/>
      <c r="AD111" s="35">
        <v>3</v>
      </c>
      <c r="AE111" s="35">
        <v>3</v>
      </c>
      <c r="AF111" s="50"/>
    </row>
    <row r="112" spans="1:32" ht="22.5" customHeight="1">
      <c r="A112" s="35">
        <v>1423</v>
      </c>
      <c r="B112" s="35" t="s">
        <v>57</v>
      </c>
      <c r="C112" s="35">
        <v>55</v>
      </c>
      <c r="D112" s="35" t="s">
        <v>39</v>
      </c>
      <c r="E112" s="36" t="str">
        <f t="shared" si="12"/>
        <v>ふじ-55-B</v>
      </c>
      <c r="F112" s="37" t="s">
        <v>35</v>
      </c>
      <c r="G112" s="51"/>
      <c r="H112" s="52" t="s">
        <v>223</v>
      </c>
      <c r="I112" s="39" t="s">
        <v>307</v>
      </c>
      <c r="J112" s="40">
        <v>22332</v>
      </c>
      <c r="K112" s="18" t="str">
        <f t="shared" si="13"/>
        <v>50歳</v>
      </c>
      <c r="L112" s="53" t="s">
        <v>40</v>
      </c>
      <c r="M112" s="41">
        <f t="shared" si="14"/>
      </c>
      <c r="N112" s="42" t="str">
        <f t="shared" si="15"/>
        <v>京都:</v>
      </c>
      <c r="O112" s="22">
        <v>26</v>
      </c>
      <c r="P112" s="43"/>
      <c r="Q112" s="43"/>
      <c r="R112" s="43"/>
      <c r="S112" s="43"/>
      <c r="T112" s="45"/>
      <c r="U112" s="45" t="s">
        <v>35</v>
      </c>
      <c r="V112" s="45" t="s">
        <v>57</v>
      </c>
      <c r="W112" s="54" t="s">
        <v>303</v>
      </c>
      <c r="X112" s="26" t="s">
        <v>338</v>
      </c>
      <c r="Y112" s="55" t="s">
        <v>100</v>
      </c>
      <c r="Z112" s="35"/>
      <c r="AA112" s="49" t="s">
        <v>3</v>
      </c>
      <c r="AB112" s="35"/>
      <c r="AC112" s="48"/>
      <c r="AD112" s="35">
        <v>3</v>
      </c>
      <c r="AE112" s="35">
        <v>3</v>
      </c>
      <c r="AF112" s="50"/>
    </row>
    <row r="113" spans="1:32" ht="22.5" customHeight="1">
      <c r="A113" s="35">
        <v>1411</v>
      </c>
      <c r="B113" s="35" t="s">
        <v>57</v>
      </c>
      <c r="C113" s="35">
        <v>56</v>
      </c>
      <c r="D113" s="35" t="s">
        <v>37</v>
      </c>
      <c r="E113" s="36" t="str">
        <f t="shared" si="12"/>
        <v>ふじ-56-A</v>
      </c>
      <c r="F113" s="37" t="s">
        <v>35</v>
      </c>
      <c r="G113" s="37"/>
      <c r="H113" s="38" t="s">
        <v>224</v>
      </c>
      <c r="I113" s="39" t="s">
        <v>294</v>
      </c>
      <c r="J113" s="40">
        <v>18182</v>
      </c>
      <c r="K113" s="18" t="str">
        <f t="shared" si="13"/>
        <v>61歳</v>
      </c>
      <c r="L113" s="41" t="s">
        <v>38</v>
      </c>
      <c r="M113" s="41">
        <f t="shared" si="14"/>
      </c>
      <c r="N113" s="42" t="str">
        <f t="shared" si="15"/>
        <v>愛知:</v>
      </c>
      <c r="O113" s="22">
        <v>23</v>
      </c>
      <c r="P113" s="43"/>
      <c r="Q113" s="43"/>
      <c r="R113" s="43"/>
      <c r="S113" s="43"/>
      <c r="T113" s="44"/>
      <c r="U113" s="45" t="s">
        <v>35</v>
      </c>
      <c r="V113" s="44" t="s">
        <v>57</v>
      </c>
      <c r="W113" s="46"/>
      <c r="X113" s="26" t="s">
        <v>338</v>
      </c>
      <c r="Y113" s="47" t="s">
        <v>100</v>
      </c>
      <c r="Z113" s="48"/>
      <c r="AA113" s="49" t="s">
        <v>35</v>
      </c>
      <c r="AB113" s="48"/>
      <c r="AC113" s="48"/>
      <c r="AD113" s="35">
        <v>3</v>
      </c>
      <c r="AE113" s="35">
        <v>3</v>
      </c>
      <c r="AF113" s="50"/>
    </row>
    <row r="114" spans="1:32" ht="22.5" customHeight="1">
      <c r="A114" s="35">
        <v>1492</v>
      </c>
      <c r="B114" s="35" t="s">
        <v>57</v>
      </c>
      <c r="C114" s="35">
        <v>56</v>
      </c>
      <c r="D114" s="35" t="s">
        <v>39</v>
      </c>
      <c r="E114" s="36" t="str">
        <f t="shared" si="12"/>
        <v>ふじ-56-B</v>
      </c>
      <c r="F114" s="37" t="s">
        <v>35</v>
      </c>
      <c r="G114" s="51"/>
      <c r="H114" s="52" t="s">
        <v>225</v>
      </c>
      <c r="I114" s="39" t="s">
        <v>286</v>
      </c>
      <c r="J114" s="40">
        <v>18242</v>
      </c>
      <c r="K114" s="18" t="str">
        <f t="shared" si="13"/>
        <v>61歳</v>
      </c>
      <c r="L114" s="53" t="s">
        <v>38</v>
      </c>
      <c r="M114" s="41">
        <f t="shared" si="14"/>
      </c>
      <c r="N114" s="42" t="str">
        <f t="shared" si="15"/>
        <v>愛知:</v>
      </c>
      <c r="O114" s="22">
        <v>23</v>
      </c>
      <c r="P114" s="43"/>
      <c r="Q114" s="43"/>
      <c r="R114" s="43"/>
      <c r="S114" s="43"/>
      <c r="T114" s="45"/>
      <c r="U114" s="45" t="s">
        <v>35</v>
      </c>
      <c r="V114" s="45" t="s">
        <v>57</v>
      </c>
      <c r="W114" s="54"/>
      <c r="X114" s="26" t="s">
        <v>338</v>
      </c>
      <c r="Y114" s="55" t="s">
        <v>100</v>
      </c>
      <c r="Z114" s="35"/>
      <c r="AA114" s="49" t="s">
        <v>3</v>
      </c>
      <c r="AB114" s="35"/>
      <c r="AC114" s="48"/>
      <c r="AD114" s="35">
        <v>3</v>
      </c>
      <c r="AE114" s="35">
        <v>3</v>
      </c>
      <c r="AF114" s="50"/>
    </row>
    <row r="115" spans="1:32" ht="22.5" customHeight="1">
      <c r="A115" s="35">
        <v>1457</v>
      </c>
      <c r="B115" s="35" t="s">
        <v>57</v>
      </c>
      <c r="C115" s="35">
        <v>57</v>
      </c>
      <c r="D115" s="35" t="s">
        <v>37</v>
      </c>
      <c r="E115" s="36" t="str">
        <f t="shared" si="12"/>
        <v>ふじ-57-A</v>
      </c>
      <c r="F115" s="37" t="s">
        <v>35</v>
      </c>
      <c r="G115" s="37"/>
      <c r="H115" s="38" t="s">
        <v>226</v>
      </c>
      <c r="I115" s="39" t="s">
        <v>327</v>
      </c>
      <c r="J115" s="40">
        <v>16092</v>
      </c>
      <c r="K115" s="18" t="str">
        <f t="shared" si="13"/>
        <v>67歳</v>
      </c>
      <c r="L115" s="41" t="s">
        <v>42</v>
      </c>
      <c r="M115" s="41">
        <f t="shared" si="14"/>
      </c>
      <c r="N115" s="42" t="str">
        <f t="shared" si="15"/>
        <v>岡山:</v>
      </c>
      <c r="O115" s="22">
        <v>33</v>
      </c>
      <c r="P115" s="43"/>
      <c r="Q115" s="43"/>
      <c r="R115" s="43"/>
      <c r="S115" s="43"/>
      <c r="T115" s="44" t="s">
        <v>35</v>
      </c>
      <c r="U115" s="45"/>
      <c r="V115" s="44"/>
      <c r="W115" s="46"/>
      <c r="X115" s="26" t="s">
        <v>338</v>
      </c>
      <c r="Y115" s="47" t="s">
        <v>100</v>
      </c>
      <c r="Z115" s="48"/>
      <c r="AA115" s="49" t="s">
        <v>3</v>
      </c>
      <c r="AB115" s="48"/>
      <c r="AC115" s="48"/>
      <c r="AD115" s="35">
        <v>2</v>
      </c>
      <c r="AE115" s="35"/>
      <c r="AF115" s="50"/>
    </row>
    <row r="116" spans="1:32" ht="22.5" customHeight="1">
      <c r="A116" s="35">
        <v>1387</v>
      </c>
      <c r="B116" s="35" t="s">
        <v>57</v>
      </c>
      <c r="C116" s="35">
        <v>57</v>
      </c>
      <c r="D116" s="35" t="s">
        <v>39</v>
      </c>
      <c r="E116" s="36" t="str">
        <f t="shared" si="12"/>
        <v>ふじ-57-B</v>
      </c>
      <c r="F116" s="37" t="s">
        <v>35</v>
      </c>
      <c r="G116" s="51"/>
      <c r="H116" s="52" t="s">
        <v>227</v>
      </c>
      <c r="I116" s="39" t="s">
        <v>328</v>
      </c>
      <c r="J116" s="40">
        <v>16562</v>
      </c>
      <c r="K116" s="18" t="str">
        <f t="shared" si="13"/>
        <v>65歳</v>
      </c>
      <c r="L116" s="53" t="s">
        <v>42</v>
      </c>
      <c r="M116" s="41">
        <f t="shared" si="14"/>
      </c>
      <c r="N116" s="42" t="str">
        <f t="shared" si="15"/>
        <v>岡山:</v>
      </c>
      <c r="O116" s="22">
        <v>33</v>
      </c>
      <c r="P116" s="43"/>
      <c r="Q116" s="43"/>
      <c r="R116" s="43"/>
      <c r="S116" s="43"/>
      <c r="T116" s="45" t="s">
        <v>35</v>
      </c>
      <c r="U116" s="45"/>
      <c r="V116" s="45"/>
      <c r="W116" s="54"/>
      <c r="X116" s="26" t="s">
        <v>338</v>
      </c>
      <c r="Y116" s="55" t="s">
        <v>100</v>
      </c>
      <c r="Z116" s="35"/>
      <c r="AA116" s="49" t="s">
        <v>3</v>
      </c>
      <c r="AB116" s="35"/>
      <c r="AC116" s="48"/>
      <c r="AD116" s="35">
        <v>2</v>
      </c>
      <c r="AE116" s="35"/>
      <c r="AF116" s="50"/>
    </row>
    <row r="117" spans="1:32" ht="22.5" customHeight="1">
      <c r="A117" s="35">
        <v>1388</v>
      </c>
      <c r="B117" s="35" t="s">
        <v>57</v>
      </c>
      <c r="C117" s="35">
        <v>58</v>
      </c>
      <c r="D117" s="35" t="s">
        <v>37</v>
      </c>
      <c r="E117" s="36" t="str">
        <f t="shared" si="12"/>
        <v>ふじ-58-A</v>
      </c>
      <c r="F117" s="37" t="s">
        <v>35</v>
      </c>
      <c r="G117" s="37"/>
      <c r="H117" s="38" t="s">
        <v>228</v>
      </c>
      <c r="I117" s="39" t="s">
        <v>256</v>
      </c>
      <c r="J117" s="40">
        <v>16104</v>
      </c>
      <c r="K117" s="18" t="str">
        <f t="shared" si="13"/>
        <v>67歳</v>
      </c>
      <c r="L117" s="41" t="s">
        <v>59</v>
      </c>
      <c r="M117" s="41">
        <f t="shared" si="14"/>
      </c>
      <c r="N117" s="42" t="str">
        <f t="shared" si="15"/>
        <v>栃木:</v>
      </c>
      <c r="O117" s="22">
        <v>9</v>
      </c>
      <c r="P117" s="43"/>
      <c r="Q117" s="43"/>
      <c r="R117" s="43"/>
      <c r="S117" s="43"/>
      <c r="T117" s="44" t="s">
        <v>35</v>
      </c>
      <c r="U117" s="45"/>
      <c r="V117" s="44"/>
      <c r="W117" s="46"/>
      <c r="X117" s="26"/>
      <c r="Y117" s="47" t="s">
        <v>135</v>
      </c>
      <c r="Z117" s="48"/>
      <c r="AA117" s="49" t="s">
        <v>35</v>
      </c>
      <c r="AB117" s="48"/>
      <c r="AC117" s="48"/>
      <c r="AD117" s="35"/>
      <c r="AE117" s="35"/>
      <c r="AF117" s="50"/>
    </row>
    <row r="118" spans="1:32" ht="22.5" customHeight="1">
      <c r="A118" s="35">
        <v>1483</v>
      </c>
      <c r="B118" s="35" t="s">
        <v>57</v>
      </c>
      <c r="C118" s="35">
        <v>58</v>
      </c>
      <c r="D118" s="35" t="s">
        <v>39</v>
      </c>
      <c r="E118" s="36" t="str">
        <f t="shared" si="12"/>
        <v>ふじ-58-B</v>
      </c>
      <c r="F118" s="37" t="s">
        <v>35</v>
      </c>
      <c r="G118" s="51"/>
      <c r="H118" s="52" t="s">
        <v>229</v>
      </c>
      <c r="I118" s="39" t="s">
        <v>257</v>
      </c>
      <c r="J118" s="40">
        <v>13295</v>
      </c>
      <c r="K118" s="18" t="str">
        <f t="shared" si="13"/>
        <v>74歳</v>
      </c>
      <c r="L118" s="53" t="s">
        <v>59</v>
      </c>
      <c r="M118" s="41">
        <f t="shared" si="14"/>
      </c>
      <c r="N118" s="42" t="str">
        <f t="shared" si="15"/>
        <v>栃木:</v>
      </c>
      <c r="O118" s="22">
        <v>9</v>
      </c>
      <c r="P118" s="43"/>
      <c r="Q118" s="43"/>
      <c r="R118" s="43"/>
      <c r="S118" s="43"/>
      <c r="T118" s="45" t="s">
        <v>35</v>
      </c>
      <c r="U118" s="45"/>
      <c r="V118" s="45"/>
      <c r="W118" s="54"/>
      <c r="X118" s="26"/>
      <c r="Y118" s="55" t="s">
        <v>135</v>
      </c>
      <c r="Z118" s="35"/>
      <c r="AA118" s="49" t="s">
        <v>3</v>
      </c>
      <c r="AB118" s="35"/>
      <c r="AC118" s="48"/>
      <c r="AD118" s="35"/>
      <c r="AE118" s="35"/>
      <c r="AF118" s="50"/>
    </row>
    <row r="119" spans="1:32" ht="22.5" customHeight="1">
      <c r="A119" s="35">
        <v>1424</v>
      </c>
      <c r="B119" s="35" t="s">
        <v>57</v>
      </c>
      <c r="C119" s="35">
        <v>59</v>
      </c>
      <c r="D119" s="35" t="s">
        <v>37</v>
      </c>
      <c r="E119" s="36" t="str">
        <f t="shared" si="12"/>
        <v>ふじ-59-A</v>
      </c>
      <c r="F119" s="37" t="s">
        <v>35</v>
      </c>
      <c r="G119" s="37"/>
      <c r="H119" s="38" t="s">
        <v>343</v>
      </c>
      <c r="I119" s="39" t="s">
        <v>344</v>
      </c>
      <c r="J119" s="40">
        <v>17845</v>
      </c>
      <c r="K119" s="18" t="str">
        <f t="shared" si="13"/>
        <v>62歳</v>
      </c>
      <c r="L119" s="41" t="s">
        <v>38</v>
      </c>
      <c r="M119" s="41">
        <f t="shared" si="14"/>
      </c>
      <c r="N119" s="42" t="str">
        <f t="shared" si="15"/>
        <v>愛知:</v>
      </c>
      <c r="O119" s="22">
        <v>23</v>
      </c>
      <c r="P119" s="43"/>
      <c r="Q119" s="43"/>
      <c r="R119" s="43"/>
      <c r="S119" s="43"/>
      <c r="T119" s="44"/>
      <c r="U119" s="45" t="s">
        <v>35</v>
      </c>
      <c r="V119" s="44" t="s">
        <v>57</v>
      </c>
      <c r="W119" s="46" t="s">
        <v>65</v>
      </c>
      <c r="X119" s="26" t="s">
        <v>338</v>
      </c>
      <c r="Y119" s="47" t="s">
        <v>100</v>
      </c>
      <c r="Z119" s="48"/>
      <c r="AA119" s="49" t="s">
        <v>35</v>
      </c>
      <c r="AB119" s="48"/>
      <c r="AC119" s="48" t="s">
        <v>345</v>
      </c>
      <c r="AD119" s="35"/>
      <c r="AE119" s="35"/>
      <c r="AF119" s="50"/>
    </row>
    <row r="120" spans="1:32" ht="22.5" customHeight="1">
      <c r="A120" s="35">
        <v>1491</v>
      </c>
      <c r="B120" s="35" t="s">
        <v>57</v>
      </c>
      <c r="C120" s="35">
        <v>59</v>
      </c>
      <c r="D120" s="35" t="s">
        <v>39</v>
      </c>
      <c r="E120" s="36" t="str">
        <f t="shared" si="12"/>
        <v>ふじ-59-B</v>
      </c>
      <c r="F120" s="37" t="s">
        <v>35</v>
      </c>
      <c r="G120" s="51"/>
      <c r="H120" s="52" t="s">
        <v>230</v>
      </c>
      <c r="I120" s="39" t="s">
        <v>288</v>
      </c>
      <c r="J120" s="40">
        <v>19348</v>
      </c>
      <c r="K120" s="18" t="str">
        <f t="shared" si="13"/>
        <v>58歳</v>
      </c>
      <c r="L120" s="53" t="s">
        <v>38</v>
      </c>
      <c r="M120" s="41">
        <f t="shared" si="14"/>
      </c>
      <c r="N120" s="42" t="str">
        <f t="shared" si="15"/>
        <v>愛知:</v>
      </c>
      <c r="O120" s="22">
        <v>23</v>
      </c>
      <c r="P120" s="43"/>
      <c r="Q120" s="43"/>
      <c r="R120" s="43"/>
      <c r="S120" s="43"/>
      <c r="T120" s="45"/>
      <c r="U120" s="45" t="s">
        <v>35</v>
      </c>
      <c r="V120" s="45" t="s">
        <v>57</v>
      </c>
      <c r="W120" s="54" t="s">
        <v>65</v>
      </c>
      <c r="X120" s="26" t="s">
        <v>338</v>
      </c>
      <c r="Y120" s="55" t="s">
        <v>100</v>
      </c>
      <c r="Z120" s="35"/>
      <c r="AA120" s="49" t="s">
        <v>3</v>
      </c>
      <c r="AB120" s="35"/>
      <c r="AC120" s="48"/>
      <c r="AD120" s="35"/>
      <c r="AE120" s="35"/>
      <c r="AF120" s="50"/>
    </row>
    <row r="121" spans="1:32" ht="22.5" customHeight="1">
      <c r="A121" s="35">
        <v>1412</v>
      </c>
      <c r="B121" s="35" t="s">
        <v>57</v>
      </c>
      <c r="C121" s="35">
        <v>60</v>
      </c>
      <c r="D121" s="35" t="s">
        <v>37</v>
      </c>
      <c r="E121" s="36" t="str">
        <f t="shared" si="12"/>
        <v>ふじ-60-A</v>
      </c>
      <c r="F121" s="37" t="s">
        <v>35</v>
      </c>
      <c r="G121" s="37"/>
      <c r="H121" s="38" t="s">
        <v>231</v>
      </c>
      <c r="I121" s="39" t="s">
        <v>315</v>
      </c>
      <c r="J121" s="40">
        <v>18159</v>
      </c>
      <c r="K121" s="18" t="str">
        <f t="shared" si="13"/>
        <v>61歳</v>
      </c>
      <c r="L121" s="41" t="s">
        <v>40</v>
      </c>
      <c r="M121" s="41">
        <f t="shared" si="14"/>
      </c>
      <c r="N121" s="42" t="str">
        <f t="shared" si="15"/>
        <v>京都:</v>
      </c>
      <c r="O121" s="22">
        <v>26</v>
      </c>
      <c r="P121" s="43"/>
      <c r="Q121" s="43"/>
      <c r="R121" s="43"/>
      <c r="S121" s="43"/>
      <c r="T121" s="44"/>
      <c r="U121" s="45" t="s">
        <v>35</v>
      </c>
      <c r="V121" s="44" t="s">
        <v>57</v>
      </c>
      <c r="W121" s="46"/>
      <c r="X121" s="26"/>
      <c r="Y121" s="47" t="s">
        <v>100</v>
      </c>
      <c r="Z121" s="48"/>
      <c r="AA121" s="49" t="s">
        <v>35</v>
      </c>
      <c r="AB121" s="48"/>
      <c r="AC121" s="48"/>
      <c r="AD121" s="35"/>
      <c r="AE121" s="35"/>
      <c r="AF121" s="50"/>
    </row>
    <row r="122" spans="1:32" ht="22.5" customHeight="1">
      <c r="A122" s="35">
        <v>1458</v>
      </c>
      <c r="B122" s="35" t="s">
        <v>57</v>
      </c>
      <c r="C122" s="35">
        <v>60</v>
      </c>
      <c r="D122" s="35" t="s">
        <v>39</v>
      </c>
      <c r="E122" s="36" t="str">
        <f t="shared" si="12"/>
        <v>ふじ-60-B</v>
      </c>
      <c r="F122" s="37" t="s">
        <v>35</v>
      </c>
      <c r="G122" s="51"/>
      <c r="H122" s="52" t="s">
        <v>232</v>
      </c>
      <c r="I122" s="39" t="s">
        <v>309</v>
      </c>
      <c r="J122" s="40">
        <v>19238</v>
      </c>
      <c r="K122" s="18" t="str">
        <f t="shared" si="13"/>
        <v>58歳</v>
      </c>
      <c r="L122" s="53" t="s">
        <v>40</v>
      </c>
      <c r="M122" s="41">
        <f t="shared" si="14"/>
      </c>
      <c r="N122" s="42" t="str">
        <f t="shared" si="15"/>
        <v>京都:</v>
      </c>
      <c r="O122" s="22">
        <v>26</v>
      </c>
      <c r="P122" s="43"/>
      <c r="Q122" s="43"/>
      <c r="R122" s="43"/>
      <c r="S122" s="43"/>
      <c r="T122" s="45"/>
      <c r="U122" s="45" t="s">
        <v>35</v>
      </c>
      <c r="V122" s="45" t="s">
        <v>57</v>
      </c>
      <c r="W122" s="54"/>
      <c r="X122" s="26"/>
      <c r="Y122" s="55" t="s">
        <v>100</v>
      </c>
      <c r="Z122" s="35"/>
      <c r="AA122" s="49" t="s">
        <v>35</v>
      </c>
      <c r="AB122" s="35"/>
      <c r="AC122" s="48"/>
      <c r="AD122" s="35"/>
      <c r="AE122" s="35"/>
      <c r="AF122" s="50"/>
    </row>
    <row r="123" spans="1:32" ht="22.5" customHeight="1">
      <c r="A123" s="35">
        <v>1441</v>
      </c>
      <c r="B123" s="35" t="s">
        <v>57</v>
      </c>
      <c r="C123" s="35">
        <v>61</v>
      </c>
      <c r="D123" s="35" t="s">
        <v>37</v>
      </c>
      <c r="E123" s="36" t="str">
        <f t="shared" si="12"/>
        <v>ふじ-61-A</v>
      </c>
      <c r="F123" s="37" t="s">
        <v>35</v>
      </c>
      <c r="G123" s="37"/>
      <c r="H123" s="38" t="s">
        <v>233</v>
      </c>
      <c r="I123" s="39" t="s">
        <v>261</v>
      </c>
      <c r="J123" s="40">
        <v>19672</v>
      </c>
      <c r="K123" s="18" t="str">
        <f t="shared" si="13"/>
        <v>57歳</v>
      </c>
      <c r="L123" s="41" t="s">
        <v>52</v>
      </c>
      <c r="M123" s="41">
        <f t="shared" si="14"/>
      </c>
      <c r="N123" s="42" t="str">
        <f t="shared" si="15"/>
        <v>千葉:</v>
      </c>
      <c r="O123" s="22">
        <v>12</v>
      </c>
      <c r="P123" s="43"/>
      <c r="Q123" s="43"/>
      <c r="R123" s="43"/>
      <c r="S123" s="43"/>
      <c r="T123" s="44"/>
      <c r="U123" s="45" t="s">
        <v>35</v>
      </c>
      <c r="V123" s="44" t="s">
        <v>57</v>
      </c>
      <c r="W123" s="46"/>
      <c r="X123" s="26" t="s">
        <v>338</v>
      </c>
      <c r="Y123" s="47" t="s">
        <v>100</v>
      </c>
      <c r="Z123" s="48"/>
      <c r="AA123" s="49" t="s">
        <v>35</v>
      </c>
      <c r="AB123" s="48"/>
      <c r="AC123" s="48"/>
      <c r="AD123" s="35">
        <v>1</v>
      </c>
      <c r="AE123" s="35">
        <v>1</v>
      </c>
      <c r="AF123" s="50"/>
    </row>
    <row r="124" spans="1:32" ht="22.5" customHeight="1">
      <c r="A124" s="35">
        <v>1497</v>
      </c>
      <c r="B124" s="35" t="s">
        <v>57</v>
      </c>
      <c r="C124" s="35">
        <v>61</v>
      </c>
      <c r="D124" s="35" t="s">
        <v>39</v>
      </c>
      <c r="E124" s="36" t="str">
        <f t="shared" si="12"/>
        <v>ふじ-61-B</v>
      </c>
      <c r="F124" s="37" t="s">
        <v>35</v>
      </c>
      <c r="G124" s="51"/>
      <c r="H124" s="52" t="s">
        <v>234</v>
      </c>
      <c r="I124" s="39" t="s">
        <v>262</v>
      </c>
      <c r="J124" s="40">
        <v>17649</v>
      </c>
      <c r="K124" s="18" t="str">
        <f t="shared" si="13"/>
        <v>62歳</v>
      </c>
      <c r="L124" s="53" t="s">
        <v>52</v>
      </c>
      <c r="M124" s="41">
        <f t="shared" si="14"/>
      </c>
      <c r="N124" s="42" t="str">
        <f t="shared" si="15"/>
        <v>千葉:</v>
      </c>
      <c r="O124" s="22">
        <v>12</v>
      </c>
      <c r="P124" s="43"/>
      <c r="Q124" s="43"/>
      <c r="R124" s="43"/>
      <c r="S124" s="43"/>
      <c r="T124" s="45"/>
      <c r="U124" s="45" t="s">
        <v>35</v>
      </c>
      <c r="V124" s="45" t="s">
        <v>57</v>
      </c>
      <c r="W124" s="54"/>
      <c r="X124" s="26" t="s">
        <v>338</v>
      </c>
      <c r="Y124" s="55" t="s">
        <v>100</v>
      </c>
      <c r="Z124" s="35"/>
      <c r="AA124" s="49" t="s">
        <v>3</v>
      </c>
      <c r="AB124" s="35"/>
      <c r="AC124" s="48"/>
      <c r="AD124" s="35">
        <v>1</v>
      </c>
      <c r="AE124" s="35">
        <v>1</v>
      </c>
      <c r="AF124" s="50"/>
    </row>
    <row r="125" spans="1:32" ht="22.5" customHeight="1">
      <c r="A125" s="35">
        <v>1442</v>
      </c>
      <c r="B125" s="35" t="s">
        <v>57</v>
      </c>
      <c r="C125" s="35">
        <v>62</v>
      </c>
      <c r="D125" s="35" t="s">
        <v>37</v>
      </c>
      <c r="E125" s="36" t="str">
        <f t="shared" si="12"/>
        <v>ふじ-62-A</v>
      </c>
      <c r="F125" s="37" t="s">
        <v>35</v>
      </c>
      <c r="G125" s="37"/>
      <c r="H125" s="38" t="s">
        <v>235</v>
      </c>
      <c r="I125" s="39" t="s">
        <v>253</v>
      </c>
      <c r="J125" s="40">
        <v>13347</v>
      </c>
      <c r="K125" s="18" t="str">
        <f t="shared" si="13"/>
        <v>74歳</v>
      </c>
      <c r="L125" s="41" t="s">
        <v>58</v>
      </c>
      <c r="M125" s="41">
        <f t="shared" si="14"/>
      </c>
      <c r="N125" s="42" t="str">
        <f t="shared" si="15"/>
        <v>宮城:</v>
      </c>
      <c r="O125" s="22">
        <v>4</v>
      </c>
      <c r="P125" s="43">
        <f>IF(K125&gt;="80歳","○","")</f>
      </c>
      <c r="Q125" s="43">
        <f>IF(K125="77歳","○","")</f>
      </c>
      <c r="R125" s="43">
        <f>IF(K125="70歳","○","")</f>
      </c>
      <c r="S125" s="43">
        <f>IF(K125="60歳","○","")</f>
      </c>
      <c r="T125" s="44"/>
      <c r="U125" s="45" t="s">
        <v>35</v>
      </c>
      <c r="V125" s="44" t="s">
        <v>57</v>
      </c>
      <c r="W125" s="46"/>
      <c r="X125" s="26"/>
      <c r="Y125" s="47" t="s">
        <v>135</v>
      </c>
      <c r="Z125" s="48"/>
      <c r="AA125" s="49" t="s">
        <v>35</v>
      </c>
      <c r="AB125" s="48"/>
      <c r="AC125" s="48" t="s">
        <v>252</v>
      </c>
      <c r="AD125" s="35"/>
      <c r="AE125" s="35"/>
      <c r="AF125" s="50"/>
    </row>
    <row r="126" spans="1:32" ht="22.5" customHeight="1">
      <c r="A126" s="35">
        <v>1498</v>
      </c>
      <c r="B126" s="35" t="s">
        <v>57</v>
      </c>
      <c r="C126" s="35">
        <v>62</v>
      </c>
      <c r="D126" s="35" t="s">
        <v>39</v>
      </c>
      <c r="E126" s="36" t="str">
        <f t="shared" si="12"/>
        <v>ふじ-62-B</v>
      </c>
      <c r="F126" s="37" t="s">
        <v>35</v>
      </c>
      <c r="G126" s="51"/>
      <c r="H126" s="52" t="s">
        <v>236</v>
      </c>
      <c r="I126" s="39" t="s">
        <v>254</v>
      </c>
      <c r="J126" s="40">
        <v>14323</v>
      </c>
      <c r="K126" s="18" t="str">
        <f t="shared" si="13"/>
        <v>72歳</v>
      </c>
      <c r="L126" s="53" t="s">
        <v>58</v>
      </c>
      <c r="M126" s="41">
        <f t="shared" si="14"/>
      </c>
      <c r="N126" s="42" t="str">
        <f t="shared" si="15"/>
        <v>宮城:</v>
      </c>
      <c r="O126" s="22">
        <v>4</v>
      </c>
      <c r="P126" s="43">
        <f>IF(K126&gt;="80歳","○","")</f>
      </c>
      <c r="Q126" s="43">
        <f>IF(K126="77歳","○","")</f>
      </c>
      <c r="R126" s="43">
        <f>IF(K126="70歳","○","")</f>
      </c>
      <c r="S126" s="43">
        <f>IF(K126="60歳","○","")</f>
      </c>
      <c r="T126" s="45"/>
      <c r="U126" s="45" t="s">
        <v>35</v>
      </c>
      <c r="V126" s="45" t="s">
        <v>57</v>
      </c>
      <c r="W126" s="54"/>
      <c r="X126" s="26"/>
      <c r="Y126" s="55" t="s">
        <v>135</v>
      </c>
      <c r="Z126" s="35"/>
      <c r="AA126" s="49" t="s">
        <v>3</v>
      </c>
      <c r="AB126" s="35"/>
      <c r="AC126" s="48" t="s">
        <v>252</v>
      </c>
      <c r="AD126" s="35"/>
      <c r="AE126" s="35"/>
      <c r="AF126" s="50"/>
    </row>
    <row r="127" spans="1:32" ht="22.5" customHeight="1">
      <c r="A127" s="35">
        <v>1438</v>
      </c>
      <c r="B127" s="35" t="s">
        <v>57</v>
      </c>
      <c r="C127" s="35">
        <v>63</v>
      </c>
      <c r="D127" s="35" t="s">
        <v>37</v>
      </c>
      <c r="E127" s="36" t="str">
        <f t="shared" si="12"/>
        <v>ふじ-63-A</v>
      </c>
      <c r="F127" s="37" t="s">
        <v>35</v>
      </c>
      <c r="G127" s="37"/>
      <c r="H127" s="38" t="s">
        <v>237</v>
      </c>
      <c r="I127" s="39" t="s">
        <v>281</v>
      </c>
      <c r="J127" s="40">
        <v>18642</v>
      </c>
      <c r="K127" s="18" t="str">
        <f t="shared" si="13"/>
        <v>60歳</v>
      </c>
      <c r="L127" s="41" t="s">
        <v>60</v>
      </c>
      <c r="M127" s="41" t="str">
        <f t="shared" si="14"/>
        <v>還暦</v>
      </c>
      <c r="N127" s="42" t="str">
        <f t="shared" si="15"/>
        <v>静岡:還暦</v>
      </c>
      <c r="O127" s="22">
        <v>22</v>
      </c>
      <c r="P127" s="43"/>
      <c r="Q127" s="43"/>
      <c r="R127" s="43"/>
      <c r="S127" s="43" t="s">
        <v>35</v>
      </c>
      <c r="T127" s="44"/>
      <c r="U127" s="45" t="s">
        <v>35</v>
      </c>
      <c r="V127" s="44"/>
      <c r="W127" s="46"/>
      <c r="X127" s="26" t="s">
        <v>338</v>
      </c>
      <c r="Y127" s="47" t="s">
        <v>100</v>
      </c>
      <c r="Z127" s="48"/>
      <c r="AA127" s="49" t="s">
        <v>35</v>
      </c>
      <c r="AB127" s="48"/>
      <c r="AC127" s="48"/>
      <c r="AD127" s="35">
        <v>11</v>
      </c>
      <c r="AE127" s="35">
        <v>11</v>
      </c>
      <c r="AF127" s="50"/>
    </row>
    <row r="128" spans="1:32" ht="22.5" customHeight="1">
      <c r="A128" s="35">
        <v>1437</v>
      </c>
      <c r="B128" s="35" t="s">
        <v>57</v>
      </c>
      <c r="C128" s="35">
        <v>63</v>
      </c>
      <c r="D128" s="35" t="s">
        <v>39</v>
      </c>
      <c r="E128" s="36" t="str">
        <f t="shared" si="12"/>
        <v>ふじ-63-B</v>
      </c>
      <c r="F128" s="37" t="s">
        <v>35</v>
      </c>
      <c r="G128" s="51"/>
      <c r="H128" s="52" t="s">
        <v>238</v>
      </c>
      <c r="I128" s="39" t="s">
        <v>280</v>
      </c>
      <c r="J128" s="40">
        <v>18339</v>
      </c>
      <c r="K128" s="18" t="str">
        <f t="shared" si="13"/>
        <v>61歳</v>
      </c>
      <c r="L128" s="53" t="s">
        <v>60</v>
      </c>
      <c r="M128" s="41">
        <f t="shared" si="14"/>
      </c>
      <c r="N128" s="42" t="str">
        <f t="shared" si="15"/>
        <v>静岡:</v>
      </c>
      <c r="O128" s="22">
        <v>22</v>
      </c>
      <c r="P128" s="43"/>
      <c r="Q128" s="43"/>
      <c r="R128" s="43"/>
      <c r="S128" s="43"/>
      <c r="T128" s="45"/>
      <c r="U128" s="45" t="s">
        <v>35</v>
      </c>
      <c r="V128" s="45"/>
      <c r="W128" s="54"/>
      <c r="X128" s="26" t="s">
        <v>338</v>
      </c>
      <c r="Y128" s="55" t="s">
        <v>100</v>
      </c>
      <c r="Z128" s="35"/>
      <c r="AA128" s="49" t="s">
        <v>3</v>
      </c>
      <c r="AB128" s="35"/>
      <c r="AC128" s="48"/>
      <c r="AD128" s="35">
        <v>11</v>
      </c>
      <c r="AE128" s="35">
        <v>11</v>
      </c>
      <c r="AF128" s="50"/>
    </row>
    <row r="129" spans="1:32" ht="22.5" customHeight="1">
      <c r="A129" s="35">
        <v>1511</v>
      </c>
      <c r="B129" s="35" t="s">
        <v>57</v>
      </c>
      <c r="C129" s="35">
        <v>64</v>
      </c>
      <c r="D129" s="35" t="s">
        <v>37</v>
      </c>
      <c r="E129" s="36" t="str">
        <f t="shared" si="12"/>
        <v>ふじ-64-A</v>
      </c>
      <c r="F129" s="37" t="s">
        <v>35</v>
      </c>
      <c r="G129" s="37"/>
      <c r="H129" s="38" t="s">
        <v>239</v>
      </c>
      <c r="I129" s="39" t="s">
        <v>329</v>
      </c>
      <c r="J129" s="40">
        <v>21403</v>
      </c>
      <c r="K129" s="18" t="str">
        <f t="shared" si="13"/>
        <v>52歳</v>
      </c>
      <c r="L129" s="41" t="s">
        <v>55</v>
      </c>
      <c r="M129" s="41">
        <f t="shared" si="14"/>
      </c>
      <c r="N129" s="42" t="str">
        <f t="shared" si="15"/>
        <v>愛媛:</v>
      </c>
      <c r="O129" s="22">
        <v>38</v>
      </c>
      <c r="P129" s="43"/>
      <c r="Q129" s="43"/>
      <c r="R129" s="43"/>
      <c r="S129" s="43"/>
      <c r="T129" s="44" t="s">
        <v>35</v>
      </c>
      <c r="U129" s="45"/>
      <c r="V129" s="44"/>
      <c r="W129" s="46"/>
      <c r="X129" s="26" t="s">
        <v>338</v>
      </c>
      <c r="Y129" s="47" t="s">
        <v>100</v>
      </c>
      <c r="Z129" s="48"/>
      <c r="AA129" s="49" t="s">
        <v>35</v>
      </c>
      <c r="AB129" s="48"/>
      <c r="AC129" s="48"/>
      <c r="AD129" s="35">
        <v>1</v>
      </c>
      <c r="AE129" s="35"/>
      <c r="AF129" s="50"/>
    </row>
    <row r="130" spans="1:32" ht="22.5" customHeight="1">
      <c r="A130" s="35">
        <v>1478</v>
      </c>
      <c r="B130" s="35" t="s">
        <v>57</v>
      </c>
      <c r="C130" s="35">
        <v>64</v>
      </c>
      <c r="D130" s="35" t="s">
        <v>39</v>
      </c>
      <c r="E130" s="36" t="str">
        <f t="shared" si="12"/>
        <v>ふじ-64-B</v>
      </c>
      <c r="F130" s="37" t="s">
        <v>35</v>
      </c>
      <c r="G130" s="51"/>
      <c r="H130" s="52" t="s">
        <v>240</v>
      </c>
      <c r="I130" s="39" t="s">
        <v>332</v>
      </c>
      <c r="J130" s="40">
        <v>20593</v>
      </c>
      <c r="K130" s="18" t="str">
        <f t="shared" si="13"/>
        <v>54歳</v>
      </c>
      <c r="L130" s="53" t="s">
        <v>55</v>
      </c>
      <c r="M130" s="41">
        <f t="shared" si="14"/>
      </c>
      <c r="N130" s="42" t="str">
        <f t="shared" si="15"/>
        <v>愛媛:</v>
      </c>
      <c r="O130" s="22">
        <v>38</v>
      </c>
      <c r="P130" s="43"/>
      <c r="Q130" s="43"/>
      <c r="R130" s="43"/>
      <c r="S130" s="43"/>
      <c r="T130" s="45" t="s">
        <v>35</v>
      </c>
      <c r="U130" s="45"/>
      <c r="V130" s="45"/>
      <c r="W130" s="54"/>
      <c r="X130" s="26" t="s">
        <v>338</v>
      </c>
      <c r="Y130" s="55" t="s">
        <v>100</v>
      </c>
      <c r="Z130" s="35"/>
      <c r="AA130" s="49" t="s">
        <v>3</v>
      </c>
      <c r="AB130" s="35"/>
      <c r="AC130" s="48"/>
      <c r="AD130" s="35">
        <v>1</v>
      </c>
      <c r="AE130" s="35"/>
      <c r="AF130" s="50"/>
    </row>
    <row r="131" spans="1:32" ht="22.5" customHeight="1">
      <c r="A131" s="35">
        <v>1477</v>
      </c>
      <c r="B131" s="35" t="s">
        <v>57</v>
      </c>
      <c r="C131" s="35">
        <v>65</v>
      </c>
      <c r="D131" s="35" t="s">
        <v>37</v>
      </c>
      <c r="E131" s="36" t="str">
        <f aca="true" t="shared" si="16" ref="E131:E138">B131&amp;"-"&amp;C131&amp;"-"&amp;D131</f>
        <v>ふじ-65-A</v>
      </c>
      <c r="F131" s="37" t="s">
        <v>35</v>
      </c>
      <c r="G131" s="37"/>
      <c r="H131" s="38" t="s">
        <v>241</v>
      </c>
      <c r="I131" s="39" t="s">
        <v>260</v>
      </c>
      <c r="J131" s="40">
        <v>20029</v>
      </c>
      <c r="K131" s="18" t="str">
        <f aca="true" t="shared" si="17" ref="K131:K138">IF(J131="","",DATEDIF(J131,"2011/4/1","y")&amp;"歳")</f>
        <v>56歳</v>
      </c>
      <c r="L131" s="41" t="s">
        <v>53</v>
      </c>
      <c r="M131" s="41">
        <f aca="true" t="shared" si="18" ref="M131:M138">IF(K131="60歳","還暦",IF(K131="70歳","古希",IF(K131="77歳","喜寿",IF(K131&gt;="80歳","長寿",""))))&amp;IF(W131="優勝",V131&amp;W131,"")</f>
      </c>
      <c r="N131" s="42" t="str">
        <f aca="true" t="shared" si="19" ref="N131:N138">L131&amp;":"&amp;M131</f>
        <v>群馬:</v>
      </c>
      <c r="O131" s="22">
        <v>10</v>
      </c>
      <c r="P131" s="43"/>
      <c r="Q131" s="43"/>
      <c r="R131" s="43"/>
      <c r="S131" s="43"/>
      <c r="T131" s="44"/>
      <c r="U131" s="45" t="s">
        <v>35</v>
      </c>
      <c r="V131" s="44" t="s">
        <v>57</v>
      </c>
      <c r="W131" s="46" t="s">
        <v>259</v>
      </c>
      <c r="X131" s="26" t="s">
        <v>338</v>
      </c>
      <c r="Y131" s="47" t="s">
        <v>135</v>
      </c>
      <c r="Z131" s="48"/>
      <c r="AA131" s="49" t="s">
        <v>35</v>
      </c>
      <c r="AB131" s="48"/>
      <c r="AC131" s="48"/>
      <c r="AD131" s="35">
        <v>3</v>
      </c>
      <c r="AE131" s="35">
        <v>3</v>
      </c>
      <c r="AF131" s="50"/>
    </row>
    <row r="132" spans="1:32" ht="22.5" customHeight="1">
      <c r="A132" s="35">
        <v>1512</v>
      </c>
      <c r="B132" s="35" t="s">
        <v>57</v>
      </c>
      <c r="C132" s="35">
        <v>65</v>
      </c>
      <c r="D132" s="35" t="s">
        <v>39</v>
      </c>
      <c r="E132" s="36" t="str">
        <f t="shared" si="16"/>
        <v>ふじ-65-B</v>
      </c>
      <c r="F132" s="37" t="s">
        <v>35</v>
      </c>
      <c r="G132" s="51"/>
      <c r="H132" s="52" t="s">
        <v>242</v>
      </c>
      <c r="I132" s="39" t="s">
        <v>258</v>
      </c>
      <c r="J132" s="40">
        <v>18608</v>
      </c>
      <c r="K132" s="18" t="str">
        <f t="shared" si="17"/>
        <v>60歳</v>
      </c>
      <c r="L132" s="53" t="s">
        <v>59</v>
      </c>
      <c r="M132" s="41" t="str">
        <f t="shared" si="18"/>
        <v>還暦</v>
      </c>
      <c r="N132" s="42" t="str">
        <f t="shared" si="19"/>
        <v>栃木:還暦</v>
      </c>
      <c r="O132" s="22">
        <v>9</v>
      </c>
      <c r="P132" s="43"/>
      <c r="Q132" s="43"/>
      <c r="R132" s="43"/>
      <c r="S132" s="43" t="s">
        <v>35</v>
      </c>
      <c r="T132" s="45"/>
      <c r="U132" s="45" t="s">
        <v>35</v>
      </c>
      <c r="V132" s="45" t="s">
        <v>57</v>
      </c>
      <c r="W132" s="54" t="s">
        <v>259</v>
      </c>
      <c r="X132" s="26" t="s">
        <v>338</v>
      </c>
      <c r="Y132" s="55" t="s">
        <v>100</v>
      </c>
      <c r="Z132" s="35"/>
      <c r="AA132" s="49" t="s">
        <v>3</v>
      </c>
      <c r="AB132" s="35"/>
      <c r="AC132" s="48"/>
      <c r="AD132" s="35">
        <v>3</v>
      </c>
      <c r="AE132" s="35">
        <v>3</v>
      </c>
      <c r="AF132" s="50"/>
    </row>
    <row r="133" spans="1:32" ht="22.5" customHeight="1">
      <c r="A133" s="35">
        <v>1489</v>
      </c>
      <c r="B133" s="35" t="s">
        <v>57</v>
      </c>
      <c r="C133" s="35">
        <v>66</v>
      </c>
      <c r="D133" s="35" t="s">
        <v>37</v>
      </c>
      <c r="E133" s="36" t="str">
        <f t="shared" si="16"/>
        <v>ふじ-66-A</v>
      </c>
      <c r="F133" s="37" t="s">
        <v>35</v>
      </c>
      <c r="G133" s="37"/>
      <c r="H133" s="38" t="s">
        <v>243</v>
      </c>
      <c r="I133" s="39" t="s">
        <v>290</v>
      </c>
      <c r="J133" s="40">
        <v>17866</v>
      </c>
      <c r="K133" s="18" t="str">
        <f t="shared" si="17"/>
        <v>62歳</v>
      </c>
      <c r="L133" s="41" t="s">
        <v>38</v>
      </c>
      <c r="M133" s="41">
        <f t="shared" si="18"/>
      </c>
      <c r="N133" s="42" t="str">
        <f t="shared" si="19"/>
        <v>愛知:</v>
      </c>
      <c r="O133" s="22">
        <v>23</v>
      </c>
      <c r="P133" s="43"/>
      <c r="Q133" s="43"/>
      <c r="R133" s="43"/>
      <c r="S133" s="43"/>
      <c r="T133" s="44"/>
      <c r="U133" s="45" t="s">
        <v>35</v>
      </c>
      <c r="V133" s="44" t="s">
        <v>57</v>
      </c>
      <c r="W133" s="46"/>
      <c r="X133" s="26" t="s">
        <v>338</v>
      </c>
      <c r="Y133" s="47" t="s">
        <v>100</v>
      </c>
      <c r="Z133" s="48"/>
      <c r="AA133" s="49" t="s">
        <v>35</v>
      </c>
      <c r="AB133" s="48"/>
      <c r="AC133" s="48"/>
      <c r="AD133" s="35"/>
      <c r="AE133" s="35"/>
      <c r="AF133" s="50"/>
    </row>
    <row r="134" spans="1:32" ht="22.5" customHeight="1">
      <c r="A134" s="35">
        <v>1396</v>
      </c>
      <c r="B134" s="35" t="s">
        <v>57</v>
      </c>
      <c r="C134" s="35">
        <v>66</v>
      </c>
      <c r="D134" s="35" t="s">
        <v>39</v>
      </c>
      <c r="E134" s="36" t="str">
        <f t="shared" si="16"/>
        <v>ふじ-66-B</v>
      </c>
      <c r="F134" s="37" t="s">
        <v>35</v>
      </c>
      <c r="G134" s="51"/>
      <c r="H134" s="52" t="s">
        <v>244</v>
      </c>
      <c r="I134" s="39" t="s">
        <v>292</v>
      </c>
      <c r="J134" s="40">
        <v>27942</v>
      </c>
      <c r="K134" s="18" t="str">
        <f t="shared" si="17"/>
        <v>34歳</v>
      </c>
      <c r="L134" s="53" t="s">
        <v>38</v>
      </c>
      <c r="M134" s="41">
        <f t="shared" si="18"/>
      </c>
      <c r="N134" s="42" t="str">
        <f t="shared" si="19"/>
        <v>愛知:</v>
      </c>
      <c r="O134" s="22">
        <v>23</v>
      </c>
      <c r="P134" s="43"/>
      <c r="Q134" s="43"/>
      <c r="R134" s="43"/>
      <c r="S134" s="43"/>
      <c r="T134" s="45" t="s">
        <v>35</v>
      </c>
      <c r="U134" s="45"/>
      <c r="V134" s="45"/>
      <c r="W134" s="54"/>
      <c r="X134" s="26" t="s">
        <v>338</v>
      </c>
      <c r="Y134" s="55" t="s">
        <v>100</v>
      </c>
      <c r="Z134" s="35"/>
      <c r="AA134" s="49" t="s">
        <v>3</v>
      </c>
      <c r="AB134" s="35"/>
      <c r="AC134" s="48"/>
      <c r="AD134" s="35">
        <v>3</v>
      </c>
      <c r="AE134" s="35">
        <v>3</v>
      </c>
      <c r="AF134" s="50"/>
    </row>
    <row r="135" spans="1:32" ht="22.5" customHeight="1">
      <c r="A135" s="35">
        <v>1395</v>
      </c>
      <c r="B135" s="35" t="s">
        <v>57</v>
      </c>
      <c r="C135" s="35">
        <v>67</v>
      </c>
      <c r="D135" s="35" t="s">
        <v>37</v>
      </c>
      <c r="E135" s="36" t="str">
        <f t="shared" si="16"/>
        <v>ふじ-67-A</v>
      </c>
      <c r="F135" s="37"/>
      <c r="G135" s="37" t="s">
        <v>35</v>
      </c>
      <c r="H135" s="38" t="s">
        <v>245</v>
      </c>
      <c r="I135" s="39" t="s">
        <v>264</v>
      </c>
      <c r="J135" s="40">
        <v>17744</v>
      </c>
      <c r="K135" s="18" t="str">
        <f t="shared" si="17"/>
        <v>62歳</v>
      </c>
      <c r="L135" s="41" t="s">
        <v>52</v>
      </c>
      <c r="M135" s="41">
        <f t="shared" si="18"/>
      </c>
      <c r="N135" s="42" t="str">
        <f t="shared" si="19"/>
        <v>千葉:</v>
      </c>
      <c r="O135" s="22">
        <v>12</v>
      </c>
      <c r="P135" s="43"/>
      <c r="Q135" s="43"/>
      <c r="R135" s="43"/>
      <c r="S135" s="43"/>
      <c r="T135" s="44" t="s">
        <v>35</v>
      </c>
      <c r="U135" s="45"/>
      <c r="V135" s="44"/>
      <c r="W135" s="46"/>
      <c r="X135" s="26" t="s">
        <v>338</v>
      </c>
      <c r="Y135" s="47" t="s">
        <v>100</v>
      </c>
      <c r="Z135" s="48"/>
      <c r="AA135" s="49" t="s">
        <v>35</v>
      </c>
      <c r="AB135" s="48"/>
      <c r="AC135" s="48" t="s">
        <v>346</v>
      </c>
      <c r="AD135" s="35">
        <v>4</v>
      </c>
      <c r="AE135" s="35">
        <v>4</v>
      </c>
      <c r="AF135" s="50"/>
    </row>
    <row r="136" spans="1:32" ht="22.5" customHeight="1">
      <c r="A136" s="35">
        <v>1490</v>
      </c>
      <c r="B136" s="35" t="s">
        <v>57</v>
      </c>
      <c r="C136" s="35">
        <v>67</v>
      </c>
      <c r="D136" s="35" t="s">
        <v>39</v>
      </c>
      <c r="E136" s="36" t="str">
        <f t="shared" si="16"/>
        <v>ふじ-67-B</v>
      </c>
      <c r="F136" s="37" t="s">
        <v>35</v>
      </c>
      <c r="G136" s="51"/>
      <c r="H136" s="52" t="s">
        <v>246</v>
      </c>
      <c r="I136" s="39" t="s">
        <v>318</v>
      </c>
      <c r="J136" s="40">
        <v>15484</v>
      </c>
      <c r="K136" s="18" t="str">
        <f t="shared" si="17"/>
        <v>68歳</v>
      </c>
      <c r="L136" s="53" t="s">
        <v>41</v>
      </c>
      <c r="M136" s="41">
        <f t="shared" si="18"/>
      </c>
      <c r="N136" s="42" t="str">
        <f t="shared" si="19"/>
        <v>鳥取:</v>
      </c>
      <c r="O136" s="22">
        <v>31</v>
      </c>
      <c r="P136" s="43"/>
      <c r="Q136" s="43"/>
      <c r="R136" s="43"/>
      <c r="S136" s="43"/>
      <c r="T136" s="45" t="s">
        <v>35</v>
      </c>
      <c r="U136" s="45"/>
      <c r="V136" s="45"/>
      <c r="W136" s="54"/>
      <c r="X136" s="26" t="s">
        <v>338</v>
      </c>
      <c r="Y136" s="55" t="s">
        <v>100</v>
      </c>
      <c r="Z136" s="35"/>
      <c r="AA136" s="49" t="s">
        <v>3</v>
      </c>
      <c r="AB136" s="35"/>
      <c r="AC136" s="48"/>
      <c r="AD136" s="35">
        <v>4</v>
      </c>
      <c r="AE136" s="35">
        <v>4</v>
      </c>
      <c r="AF136" s="50"/>
    </row>
    <row r="137" spans="1:32" s="75" customFormat="1" ht="22.5" customHeight="1">
      <c r="A137" s="53"/>
      <c r="B137" s="56" t="s">
        <v>57</v>
      </c>
      <c r="C137" s="56">
        <v>34</v>
      </c>
      <c r="D137" s="56" t="s">
        <v>39</v>
      </c>
      <c r="E137" s="57" t="str">
        <f t="shared" si="16"/>
        <v>ふじ-34-B</v>
      </c>
      <c r="F137" s="58" t="s">
        <v>35</v>
      </c>
      <c r="G137" s="59"/>
      <c r="H137" s="60" t="s">
        <v>247</v>
      </c>
      <c r="I137" s="61" t="s">
        <v>312</v>
      </c>
      <c r="J137" s="62">
        <v>14130</v>
      </c>
      <c r="K137" s="63" t="str">
        <f t="shared" si="17"/>
        <v>72歳</v>
      </c>
      <c r="L137" s="56" t="s">
        <v>40</v>
      </c>
      <c r="M137" s="64">
        <f t="shared" si="18"/>
      </c>
      <c r="N137" s="65" t="str">
        <f t="shared" si="19"/>
        <v>京都:</v>
      </c>
      <c r="O137" s="22">
        <v>26</v>
      </c>
      <c r="P137" s="59"/>
      <c r="Q137" s="59"/>
      <c r="R137" s="59"/>
      <c r="S137" s="59"/>
      <c r="T137" s="66"/>
      <c r="U137" s="66" t="s">
        <v>35</v>
      </c>
      <c r="V137" s="66"/>
      <c r="W137" s="67"/>
      <c r="X137" s="26"/>
      <c r="Y137" s="68" t="s">
        <v>100</v>
      </c>
      <c r="Z137" s="56"/>
      <c r="AA137" s="69"/>
      <c r="AB137" s="56"/>
      <c r="AC137" s="64" t="s">
        <v>248</v>
      </c>
      <c r="AD137" s="56"/>
      <c r="AE137" s="56"/>
      <c r="AF137" s="56"/>
    </row>
    <row r="138" spans="1:32" s="110" customFormat="1" ht="22.5" customHeight="1">
      <c r="A138" s="107">
        <v>1517</v>
      </c>
      <c r="B138" s="107" t="s">
        <v>57</v>
      </c>
      <c r="C138" s="107">
        <v>10</v>
      </c>
      <c r="D138" s="107" t="s">
        <v>37</v>
      </c>
      <c r="E138" s="111" t="str">
        <f t="shared" si="16"/>
        <v>ふじ-10-A</v>
      </c>
      <c r="F138" s="112" t="s">
        <v>35</v>
      </c>
      <c r="G138" s="112"/>
      <c r="H138" s="113" t="s">
        <v>85</v>
      </c>
      <c r="I138" s="114" t="s">
        <v>293</v>
      </c>
      <c r="J138" s="115">
        <v>18827</v>
      </c>
      <c r="K138" s="116" t="str">
        <f t="shared" si="17"/>
        <v>59歳</v>
      </c>
      <c r="L138" s="108" t="s">
        <v>38</v>
      </c>
      <c r="M138" s="108">
        <f t="shared" si="18"/>
      </c>
      <c r="N138" s="117" t="str">
        <f t="shared" si="19"/>
        <v>愛知:</v>
      </c>
      <c r="O138" s="118">
        <v>23</v>
      </c>
      <c r="P138" s="119"/>
      <c r="Q138" s="119"/>
      <c r="R138" s="119"/>
      <c r="S138" s="119"/>
      <c r="T138" s="120" t="s">
        <v>35</v>
      </c>
      <c r="U138" s="121"/>
      <c r="V138" s="120"/>
      <c r="W138" s="122"/>
      <c r="X138" s="109" t="s">
        <v>338</v>
      </c>
      <c r="Y138" s="123" t="s">
        <v>100</v>
      </c>
      <c r="Z138" s="108"/>
      <c r="AA138" s="124"/>
      <c r="AB138" s="108"/>
      <c r="AC138" s="108" t="s">
        <v>354</v>
      </c>
      <c r="AD138" s="107">
        <v>3</v>
      </c>
      <c r="AE138" s="107">
        <v>3</v>
      </c>
      <c r="AF138" s="125"/>
    </row>
  </sheetData>
  <sheetProtection/>
  <autoFilter ref="A2:AF138"/>
  <mergeCells count="22">
    <mergeCell ref="A1:A2"/>
    <mergeCell ref="B1:B2"/>
    <mergeCell ref="C1:C2"/>
    <mergeCell ref="D1:D2"/>
    <mergeCell ref="G1:G2"/>
    <mergeCell ref="H1:H2"/>
    <mergeCell ref="E1:E2"/>
    <mergeCell ref="F1:F2"/>
    <mergeCell ref="AC1:AC2"/>
    <mergeCell ref="AD1:AF1"/>
    <mergeCell ref="O1:O2"/>
    <mergeCell ref="P1:S1"/>
    <mergeCell ref="Y1:Y2"/>
    <mergeCell ref="AA1:AA2"/>
    <mergeCell ref="T1:W1"/>
    <mergeCell ref="X1:X2"/>
    <mergeCell ref="M1:M2"/>
    <mergeCell ref="N1:N2"/>
    <mergeCell ref="I1:I2"/>
    <mergeCell ref="J1:J2"/>
    <mergeCell ref="K1:K2"/>
    <mergeCell ref="L1:L2"/>
  </mergeCells>
  <printOptions/>
  <pageMargins left="0.7086614173228347" right="0.7086614173228347" top="0.7480314960629921" bottom="0.7480314960629921" header="0.31496062992125984" footer="0.31496062992125984"/>
  <pageSetup fitToHeight="4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7030A0"/>
  </sheetPr>
  <dimension ref="A1:AG88"/>
  <sheetViews>
    <sheetView showGridLines="0" tabSelected="1" view="pageBreakPreview" zoomScale="75" zoomScaleSheetLayoutView="75" workbookViewId="0" topLeftCell="A1">
      <selection activeCell="R20" sqref="R20"/>
    </sheetView>
  </sheetViews>
  <sheetFormatPr defaultColWidth="9.00390625" defaultRowHeight="21.75" customHeight="1"/>
  <cols>
    <col min="1" max="1" width="4.00390625" style="139" customWidth="1"/>
    <col min="2" max="2" width="2.00390625" style="139" customWidth="1"/>
    <col min="3" max="3" width="16.25390625" style="210" customWidth="1"/>
    <col min="4" max="4" width="3.75390625" style="145" customWidth="1"/>
    <col min="5" max="5" width="16.25390625" style="210" customWidth="1"/>
    <col min="6" max="6" width="2.50390625" style="145" customWidth="1"/>
    <col min="7" max="7" width="9.375" style="211" customWidth="1"/>
    <col min="8" max="8" width="2.50390625" style="145" customWidth="1"/>
    <col min="9" max="9" width="1.25" style="213" customWidth="1"/>
    <col min="10" max="12" width="3.125" style="135" customWidth="1"/>
    <col min="13" max="13" width="3.125" style="186" customWidth="1"/>
    <col min="14" max="17" width="3.125" style="135" customWidth="1"/>
    <col min="18" max="25" width="3.125" style="136" customWidth="1"/>
    <col min="26" max="26" width="1.875" style="145" customWidth="1"/>
    <col min="27" max="27" width="16.25390625" style="210" customWidth="1"/>
    <col min="28" max="28" width="3.75390625" style="145" customWidth="1"/>
    <col min="29" max="29" width="16.25390625" style="210" customWidth="1"/>
    <col min="30" max="30" width="2.50390625" style="145" customWidth="1"/>
    <col min="31" max="31" width="9.375" style="211" customWidth="1"/>
    <col min="32" max="32" width="2.50390625" style="145" customWidth="1"/>
    <col min="33" max="33" width="4.875" style="212" bestFit="1" customWidth="1"/>
    <col min="34" max="16384" width="9.00390625" style="212" customWidth="1"/>
  </cols>
  <sheetData>
    <row r="1" spans="1:33" s="139" customFormat="1" ht="21.75" customHeight="1" thickBot="1">
      <c r="A1" s="285">
        <v>1</v>
      </c>
      <c r="B1" s="129"/>
      <c r="C1" s="282" t="str">
        <f>VLOOKUP("ふじ-"&amp;A1&amp;"-A",'選手データ（ふじ）'!E:L,4,0)</f>
        <v>舟山美千代</v>
      </c>
      <c r="D1" s="284" t="s">
        <v>0</v>
      </c>
      <c r="E1" s="282" t="str">
        <f>VLOOKUP("ふじ-"&amp;A1&amp;"-B",'選手データ（ふじ）'!E:L,4,0)</f>
        <v>吉川広子</v>
      </c>
      <c r="F1" s="283" t="s">
        <v>1</v>
      </c>
      <c r="G1" s="282" t="str">
        <f>VLOOKUP("ふじ-"&amp;A1&amp;"-A",'選手データ（ふじ）'!E:L,8,0)</f>
        <v>愛知</v>
      </c>
      <c r="H1" s="283" t="s">
        <v>2</v>
      </c>
      <c r="I1" s="133"/>
      <c r="J1" s="296" t="s">
        <v>336</v>
      </c>
      <c r="K1" s="296"/>
      <c r="L1" s="296"/>
      <c r="M1" s="296"/>
      <c r="N1" s="296" t="s">
        <v>336</v>
      </c>
      <c r="O1" s="135"/>
      <c r="P1" s="135"/>
      <c r="Q1" s="135"/>
      <c r="R1" s="136"/>
      <c r="S1" s="136"/>
      <c r="T1" s="136"/>
      <c r="U1" s="137" t="s">
        <v>336</v>
      </c>
      <c r="V1" s="137"/>
      <c r="W1" s="137"/>
      <c r="X1" s="137"/>
      <c r="Y1" s="214">
        <v>0</v>
      </c>
      <c r="Z1" s="138"/>
      <c r="AA1" s="282" t="str">
        <f>VLOOKUP("ふじ-"&amp;AG1&amp;"-A",'選手データ（ふじ）'!E:L,4,0)</f>
        <v>小俣喜久代</v>
      </c>
      <c r="AB1" s="284" t="s">
        <v>0</v>
      </c>
      <c r="AC1" s="282" t="str">
        <f>VLOOKUP("ふじ-"&amp;AG1&amp;"-B",'選手データ（ふじ）'!E:L,4,0)</f>
        <v>箕輪信子</v>
      </c>
      <c r="AD1" s="283" t="s">
        <v>1</v>
      </c>
      <c r="AE1" s="282" t="str">
        <f>VLOOKUP("ふじ-"&amp;AG1&amp;"-A",'選手データ（ふじ）'!E:L,8,0)</f>
        <v>千葉</v>
      </c>
      <c r="AF1" s="283" t="s">
        <v>2</v>
      </c>
      <c r="AG1" s="285">
        <v>16</v>
      </c>
    </row>
    <row r="2" spans="1:33" s="139" customFormat="1" ht="21.75" customHeight="1" thickTop="1">
      <c r="A2" s="285"/>
      <c r="B2" s="129"/>
      <c r="C2" s="282"/>
      <c r="D2" s="284"/>
      <c r="E2" s="282"/>
      <c r="F2" s="283"/>
      <c r="G2" s="282">
        <f>IF(VLOOKUP("ふじ-"&amp;A1&amp;"-B",'選手データ（ふじ）'!E:L,8,0)=G1,"",VLOOKUP("ふじ-"&amp;A1&amp;"-B",'選手データ（ふじ）'!E:L,8,0))</f>
      </c>
      <c r="H2" s="283"/>
      <c r="I2" s="133"/>
      <c r="J2" s="295"/>
      <c r="K2" s="134"/>
      <c r="L2" s="134"/>
      <c r="M2" s="134"/>
      <c r="N2" s="297"/>
      <c r="O2" s="135"/>
      <c r="P2" s="135"/>
      <c r="Q2" s="135"/>
      <c r="R2" s="136"/>
      <c r="S2" s="136"/>
      <c r="T2" s="136"/>
      <c r="U2" s="140"/>
      <c r="V2" s="141"/>
      <c r="W2" s="141"/>
      <c r="X2" s="142"/>
      <c r="Y2" s="141"/>
      <c r="Z2" s="138"/>
      <c r="AA2" s="282"/>
      <c r="AB2" s="284"/>
      <c r="AC2" s="282"/>
      <c r="AD2" s="283"/>
      <c r="AE2" s="282">
        <f>IF(VLOOKUP("ふじ-"&amp;AG1&amp;"-B",'選手データ（ふじ）'!E:L,8,0)=AE1,"",VLOOKUP("ふじ-"&amp;AG1&amp;"-B",'選手データ（ふじ）'!E:L,8,0))</f>
      </c>
      <c r="AF2" s="283"/>
      <c r="AG2" s="285"/>
    </row>
    <row r="3" spans="1:33" s="139" customFormat="1" ht="21.75" customHeight="1" thickBot="1">
      <c r="A3" s="285">
        <v>2</v>
      </c>
      <c r="B3" s="129"/>
      <c r="C3" s="282" t="str">
        <f>VLOOKUP("ふじ-"&amp;A3&amp;"-A",'選手データ（ふじ）'!E:L,4,0)</f>
        <v>神門貴実子</v>
      </c>
      <c r="D3" s="284" t="s">
        <v>0</v>
      </c>
      <c r="E3" s="282" t="str">
        <f>VLOOKUP("ふじ-"&amp;A3&amp;"-B",'選手データ（ふじ）'!E:L,4,0)</f>
        <v>佐貫公美</v>
      </c>
      <c r="F3" s="283" t="s">
        <v>1</v>
      </c>
      <c r="G3" s="282" t="str">
        <f>VLOOKUP("ふじ-"&amp;A3&amp;"-A",'選手データ（ふじ）'!E:L,8,0)</f>
        <v>島根</v>
      </c>
      <c r="H3" s="283" t="s">
        <v>2</v>
      </c>
      <c r="I3" s="133"/>
      <c r="J3" s="143"/>
      <c r="K3" s="144"/>
      <c r="L3" s="144" t="s">
        <v>336</v>
      </c>
      <c r="M3" s="144"/>
      <c r="N3" s="298"/>
      <c r="O3" s="134" t="s">
        <v>336</v>
      </c>
      <c r="P3" s="134"/>
      <c r="Q3" s="134"/>
      <c r="R3" s="137"/>
      <c r="S3" s="137"/>
      <c r="T3" s="315" t="s">
        <v>336</v>
      </c>
      <c r="U3" s="316"/>
      <c r="V3" s="315"/>
      <c r="W3" s="315" t="s">
        <v>336</v>
      </c>
      <c r="X3" s="317"/>
      <c r="Y3" s="315"/>
      <c r="Z3" s="145"/>
      <c r="AA3" s="282" t="str">
        <f>VLOOKUP("ふじ-"&amp;AG3&amp;"-A",'選手データ（ふじ）'!E:L,4,0)</f>
        <v>後藤三枝子</v>
      </c>
      <c r="AB3" s="284" t="s">
        <v>0</v>
      </c>
      <c r="AC3" s="282" t="str">
        <f>VLOOKUP("ふじ-"&amp;AG3&amp;"-B",'選手データ（ふじ）'!E:L,4,0)</f>
        <v>鷲津久代</v>
      </c>
      <c r="AD3" s="283" t="s">
        <v>1</v>
      </c>
      <c r="AE3" s="282" t="str">
        <f>VLOOKUP("ふじ-"&amp;AG3&amp;"-A",'選手データ（ふじ）'!E:L,8,0)</f>
        <v>愛知</v>
      </c>
      <c r="AF3" s="283" t="s">
        <v>2</v>
      </c>
      <c r="AG3" s="285">
        <v>17</v>
      </c>
    </row>
    <row r="4" spans="1:33" s="139" customFormat="1" ht="21.75" customHeight="1" thickTop="1">
      <c r="A4" s="285"/>
      <c r="B4" s="129"/>
      <c r="C4" s="282"/>
      <c r="D4" s="284"/>
      <c r="E4" s="282"/>
      <c r="F4" s="283"/>
      <c r="G4" s="282">
        <f>IF(VLOOKUP("ふじ-"&amp;A3&amp;"-B",'選手データ（ふじ）'!E:L,8,0)=G3,"",VLOOKUP("ふじ-"&amp;A3&amp;"-B",'選手データ（ふじ）'!E:L,8,0))</f>
      </c>
      <c r="H4" s="283"/>
      <c r="I4" s="133"/>
      <c r="J4" s="146">
        <v>1</v>
      </c>
      <c r="K4" s="146"/>
      <c r="L4" s="147"/>
      <c r="M4" s="148"/>
      <c r="N4" s="149"/>
      <c r="O4" s="299"/>
      <c r="P4" s="135"/>
      <c r="Q4" s="135"/>
      <c r="R4" s="136"/>
      <c r="S4" s="313"/>
      <c r="T4" s="136"/>
      <c r="U4" s="150"/>
      <c r="V4" s="151"/>
      <c r="W4" s="152"/>
      <c r="X4" s="152"/>
      <c r="Y4" s="152" t="s">
        <v>336</v>
      </c>
      <c r="Z4" s="145"/>
      <c r="AA4" s="282"/>
      <c r="AB4" s="284"/>
      <c r="AC4" s="282"/>
      <c r="AD4" s="283"/>
      <c r="AE4" s="282">
        <f>IF(VLOOKUP("ふじ-"&amp;AG3&amp;"-B",'選手データ（ふじ）'!E:L,8,0)=AE3,"",VLOOKUP("ふじ-"&amp;AG3&amp;"-B",'選手データ（ふじ）'!E:L,8,0))</f>
      </c>
      <c r="AF4" s="283"/>
      <c r="AG4" s="285"/>
    </row>
    <row r="5" spans="1:33" s="139" customFormat="1" ht="21.75" customHeight="1">
      <c r="A5" s="285">
        <v>3</v>
      </c>
      <c r="B5" s="129"/>
      <c r="C5" s="282" t="str">
        <f>VLOOKUP("ふじ-"&amp;A5&amp;"-A",'選手データ（ふじ）'!E:L,4,0)</f>
        <v>藤澤幸代</v>
      </c>
      <c r="D5" s="284" t="s">
        <v>0</v>
      </c>
      <c r="E5" s="282" t="str">
        <f>VLOOKUP("ふじ-"&amp;A5&amp;"-B",'選手データ（ふじ）'!E:L,4,0)</f>
        <v>上羽恭子</v>
      </c>
      <c r="F5" s="283" t="s">
        <v>1</v>
      </c>
      <c r="G5" s="282" t="str">
        <f>VLOOKUP("ふじ-"&amp;A5&amp;"-A",'選手データ（ふじ）'!E:L,8,0)</f>
        <v>京都</v>
      </c>
      <c r="H5" s="283" t="s">
        <v>2</v>
      </c>
      <c r="I5" s="133"/>
      <c r="J5" s="153"/>
      <c r="K5" s="153"/>
      <c r="L5" s="154"/>
      <c r="M5" s="153"/>
      <c r="N5" s="154"/>
      <c r="O5" s="300"/>
      <c r="P5" s="135"/>
      <c r="Q5" s="135"/>
      <c r="R5" s="136"/>
      <c r="S5" s="313"/>
      <c r="T5" s="136"/>
      <c r="U5" s="155"/>
      <c r="V5" s="156"/>
      <c r="W5" s="157"/>
      <c r="X5" s="157"/>
      <c r="Y5" s="152"/>
      <c r="Z5" s="145"/>
      <c r="AA5" s="282" t="str">
        <f>VLOOKUP("ふじ-"&amp;AG5&amp;"-A",'選手データ（ふじ）'!E:L,4,0)</f>
        <v>入江弘枝</v>
      </c>
      <c r="AB5" s="284" t="s">
        <v>0</v>
      </c>
      <c r="AC5" s="282" t="str">
        <f>VLOOKUP("ふじ-"&amp;AG5&amp;"-B",'選手データ（ふじ）'!E:L,4,0)</f>
        <v>谷口澄子</v>
      </c>
      <c r="AD5" s="283" t="s">
        <v>1</v>
      </c>
      <c r="AE5" s="282" t="str">
        <f>VLOOKUP("ふじ-"&amp;AG5&amp;"-A",'選手データ（ふじ）'!E:L,8,0)</f>
        <v>大阪</v>
      </c>
      <c r="AF5" s="283" t="s">
        <v>2</v>
      </c>
      <c r="AG5" s="285">
        <v>18</v>
      </c>
    </row>
    <row r="6" spans="1:33" s="139" customFormat="1" ht="21.75" customHeight="1" thickBot="1">
      <c r="A6" s="285"/>
      <c r="B6" s="129"/>
      <c r="C6" s="282"/>
      <c r="D6" s="284"/>
      <c r="E6" s="282"/>
      <c r="F6" s="283"/>
      <c r="G6" s="282">
        <f>IF(VLOOKUP("ふじ-"&amp;A5&amp;"-B",'選手データ（ふじ）'!E:L,8,0)=G5,"",VLOOKUP("ふじ-"&amp;A5&amp;"-B",'選手データ（ふじ）'!E:L,8,0))</f>
      </c>
      <c r="H6" s="283"/>
      <c r="I6" s="133"/>
      <c r="J6" s="146"/>
      <c r="K6" s="146"/>
      <c r="L6" s="146">
        <v>0</v>
      </c>
      <c r="M6" s="146"/>
      <c r="N6" s="146">
        <v>2</v>
      </c>
      <c r="O6" s="300"/>
      <c r="P6" s="301" t="s">
        <v>336</v>
      </c>
      <c r="Q6" s="135"/>
      <c r="R6" s="136"/>
      <c r="S6" s="314" t="s">
        <v>336</v>
      </c>
      <c r="T6" s="136"/>
      <c r="U6" s="215">
        <v>1</v>
      </c>
      <c r="V6" s="215"/>
      <c r="W6" s="215">
        <v>0</v>
      </c>
      <c r="X6" s="215"/>
      <c r="Y6" s="158"/>
      <c r="Z6" s="145"/>
      <c r="AA6" s="282"/>
      <c r="AB6" s="284"/>
      <c r="AC6" s="282"/>
      <c r="AD6" s="283"/>
      <c r="AE6" s="282">
        <f>IF(VLOOKUP("ふじ-"&amp;AG5&amp;"-B",'選手データ（ふじ）'!E:L,8,0)=AE5,"",VLOOKUP("ふじ-"&amp;AG5&amp;"-B",'選手データ（ふじ）'!E:L,8,0))</f>
      </c>
      <c r="AF6" s="283"/>
      <c r="AG6" s="285"/>
    </row>
    <row r="7" spans="1:33" s="139" customFormat="1" ht="21.75" customHeight="1" thickTop="1">
      <c r="A7" s="285">
        <v>4</v>
      </c>
      <c r="B7" s="129"/>
      <c r="C7" s="282" t="str">
        <f>VLOOKUP("ふじ-"&amp;A7&amp;"-A",'選手データ（ふじ）'!E:L,4,0)</f>
        <v>廣内美代子</v>
      </c>
      <c r="D7" s="284" t="s">
        <v>0</v>
      </c>
      <c r="E7" s="282" t="str">
        <f>VLOOKUP("ふじ-"&amp;A7&amp;"-B",'選手データ（ふじ）'!E:L,4,0)</f>
        <v>嶋崎泰子</v>
      </c>
      <c r="F7" s="283" t="s">
        <v>1</v>
      </c>
      <c r="G7" s="282" t="str">
        <f>VLOOKUP("ふじ-"&amp;A7&amp;"-A",'選手データ（ふじ）'!E:L,8,0)</f>
        <v>東京</v>
      </c>
      <c r="H7" s="283" t="s">
        <v>2</v>
      </c>
      <c r="I7" s="133"/>
      <c r="J7" s="144" t="s">
        <v>336</v>
      </c>
      <c r="K7" s="144"/>
      <c r="L7" s="144"/>
      <c r="M7" s="159">
        <v>1</v>
      </c>
      <c r="N7" s="135"/>
      <c r="O7" s="160"/>
      <c r="P7" s="135"/>
      <c r="Q7" s="302"/>
      <c r="R7" s="313"/>
      <c r="S7" s="207"/>
      <c r="T7" s="161"/>
      <c r="U7" s="137"/>
      <c r="V7" s="214">
        <v>0</v>
      </c>
      <c r="W7" s="137"/>
      <c r="X7" s="137"/>
      <c r="Y7" s="162" t="s">
        <v>336</v>
      </c>
      <c r="Z7" s="163"/>
      <c r="AA7" s="282" t="str">
        <f>VLOOKUP("ふじ-"&amp;AG7&amp;"-A",'選手データ（ふじ）'!E:L,4,0)</f>
        <v>坂野たかみ</v>
      </c>
      <c r="AB7" s="284" t="s">
        <v>0</v>
      </c>
      <c r="AC7" s="282" t="str">
        <f>VLOOKUP("ふじ-"&amp;AG7&amp;"-B",'選手データ（ふじ）'!E:L,4,0)</f>
        <v>鈴木好子</v>
      </c>
      <c r="AD7" s="283" t="s">
        <v>1</v>
      </c>
      <c r="AE7" s="282" t="str">
        <f>VLOOKUP("ふじ-"&amp;AG7&amp;"-A",'選手データ（ふじ）'!E:L,8,0)</f>
        <v>愛知</v>
      </c>
      <c r="AF7" s="283" t="s">
        <v>2</v>
      </c>
      <c r="AG7" s="285">
        <v>19</v>
      </c>
    </row>
    <row r="8" spans="1:33" s="139" customFormat="1" ht="21.75" customHeight="1">
      <c r="A8" s="285"/>
      <c r="B8" s="129"/>
      <c r="C8" s="282"/>
      <c r="D8" s="284"/>
      <c r="E8" s="282"/>
      <c r="F8" s="283"/>
      <c r="G8" s="282">
        <f>IF(VLOOKUP("ふじ-"&amp;A7&amp;"-B",'選手データ（ふじ）'!E:L,8,0)=G7,"",VLOOKUP("ふじ-"&amp;A7&amp;"-B",'選手データ（ふじ）'!E:L,8,0))</f>
      </c>
      <c r="H8" s="283"/>
      <c r="I8" s="133"/>
      <c r="J8" s="135"/>
      <c r="K8" s="164"/>
      <c r="L8" s="135"/>
      <c r="M8" s="165"/>
      <c r="N8" s="135"/>
      <c r="O8" s="160"/>
      <c r="P8" s="135"/>
      <c r="Q8" s="302"/>
      <c r="R8" s="313"/>
      <c r="S8" s="136"/>
      <c r="T8" s="161"/>
      <c r="U8" s="137"/>
      <c r="V8" s="140"/>
      <c r="W8" s="141"/>
      <c r="X8" s="141"/>
      <c r="Y8" s="140"/>
      <c r="Z8" s="163"/>
      <c r="AA8" s="282"/>
      <c r="AB8" s="284"/>
      <c r="AC8" s="282"/>
      <c r="AD8" s="283"/>
      <c r="AE8" s="282">
        <f>IF(VLOOKUP("ふじ-"&amp;AG7&amp;"-B",'選手データ（ふじ）'!E:L,8,0)=AE7,"",VLOOKUP("ふじ-"&amp;AG7&amp;"-B",'選手データ（ふじ）'!E:L,8,0))</f>
      </c>
      <c r="AF8" s="283"/>
      <c r="AG8" s="285"/>
    </row>
    <row r="9" spans="1:33" s="139" customFormat="1" ht="21.75" customHeight="1" thickBot="1">
      <c r="A9" s="285">
        <v>5</v>
      </c>
      <c r="B9" s="129"/>
      <c r="C9" s="282" t="str">
        <f>VLOOKUP("ふじ-"&amp;A9&amp;"-A",'選手データ（ふじ）'!E:L,4,0)</f>
        <v>大井節子</v>
      </c>
      <c r="D9" s="284" t="s">
        <v>0</v>
      </c>
      <c r="E9" s="282" t="str">
        <f>VLOOKUP("ふじ-"&amp;A9&amp;"-B",'選手データ（ふじ）'!E:L,4,0)</f>
        <v>山内陽子</v>
      </c>
      <c r="F9" s="283" t="s">
        <v>1</v>
      </c>
      <c r="G9" s="282" t="str">
        <f>VLOOKUP("ふじ-"&amp;A9&amp;"-A",'選手データ（ふじ）'!E:L,8,0)</f>
        <v>愛知</v>
      </c>
      <c r="H9" s="283" t="s">
        <v>2</v>
      </c>
      <c r="I9" s="133"/>
      <c r="J9" s="296"/>
      <c r="K9" s="305" t="s">
        <v>336</v>
      </c>
      <c r="L9" s="296"/>
      <c r="M9" s="306"/>
      <c r="N9" s="307">
        <v>0</v>
      </c>
      <c r="O9" s="160"/>
      <c r="P9" s="135"/>
      <c r="Q9" s="302"/>
      <c r="R9" s="313"/>
      <c r="S9" s="136"/>
      <c r="T9" s="161"/>
      <c r="U9" s="318">
        <v>1</v>
      </c>
      <c r="V9" s="216"/>
      <c r="W9" s="217"/>
      <c r="X9" s="217">
        <v>1</v>
      </c>
      <c r="Y9" s="221"/>
      <c r="Z9" s="163"/>
      <c r="AA9" s="282" t="str">
        <f>VLOOKUP("ふじ-"&amp;AG9&amp;"-A",'選手データ（ふじ）'!E:L,4,0)</f>
        <v>吾郷絵美</v>
      </c>
      <c r="AB9" s="284" t="s">
        <v>0</v>
      </c>
      <c r="AC9" s="282" t="str">
        <f>VLOOKUP("ふじ-"&amp;AG9&amp;"-B",'選手データ（ふじ）'!E:L,4,0)</f>
        <v>田邊由紀子</v>
      </c>
      <c r="AD9" s="283" t="s">
        <v>1</v>
      </c>
      <c r="AE9" s="282" t="str">
        <f>VLOOKUP("ふじ-"&amp;AG9&amp;"-A",'選手データ（ふじ）'!E:L,8,0)</f>
        <v>島根</v>
      </c>
      <c r="AF9" s="283" t="s">
        <v>2</v>
      </c>
      <c r="AG9" s="285">
        <v>20</v>
      </c>
    </row>
    <row r="10" spans="1:33" s="139" customFormat="1" ht="21.75" customHeight="1" thickTop="1">
      <c r="A10" s="285"/>
      <c r="B10" s="129"/>
      <c r="C10" s="282"/>
      <c r="D10" s="284"/>
      <c r="E10" s="282"/>
      <c r="F10" s="283"/>
      <c r="G10" s="282">
        <f>IF(VLOOKUP("ふじ-"&amp;A9&amp;"-B",'選手データ（ふじ）'!E:L,8,0)=G9,"",VLOOKUP("ふじ-"&amp;A9&amp;"-B",'選手データ（ふじ）'!E:L,8,0))</f>
      </c>
      <c r="H10" s="283"/>
      <c r="I10" s="133"/>
      <c r="J10" s="146">
        <v>1</v>
      </c>
      <c r="K10" s="166"/>
      <c r="L10" s="304"/>
      <c r="M10" s="166"/>
      <c r="N10" s="160"/>
      <c r="O10" s="160"/>
      <c r="P10" s="135"/>
      <c r="Q10" s="302"/>
      <c r="R10" s="313"/>
      <c r="S10" s="136"/>
      <c r="T10" s="167"/>
      <c r="U10" s="319"/>
      <c r="V10" s="220"/>
      <c r="W10" s="218"/>
      <c r="X10" s="219"/>
      <c r="Y10" s="220">
        <v>1</v>
      </c>
      <c r="Z10" s="145"/>
      <c r="AA10" s="282"/>
      <c r="AB10" s="284"/>
      <c r="AC10" s="282"/>
      <c r="AD10" s="283"/>
      <c r="AE10" s="282">
        <f>IF(VLOOKUP("ふじ-"&amp;AG9&amp;"-B",'選手データ（ふじ）'!E:L,8,0)=AE9,"",VLOOKUP("ふじ-"&amp;AG9&amp;"-B",'選手データ（ふじ）'!E:L,8,0))</f>
      </c>
      <c r="AF10" s="283"/>
      <c r="AG10" s="285"/>
    </row>
    <row r="11" spans="1:33" s="139" customFormat="1" ht="21.75" customHeight="1" thickBot="1">
      <c r="A11" s="285">
        <v>6</v>
      </c>
      <c r="B11" s="129"/>
      <c r="C11" s="282" t="str">
        <f>VLOOKUP("ふじ-"&amp;A11&amp;"-A",'選手データ（ふじ）'!E:L,4,0)</f>
        <v>吉田美也子</v>
      </c>
      <c r="D11" s="284" t="s">
        <v>0</v>
      </c>
      <c r="E11" s="282" t="str">
        <f>VLOOKUP("ふじ-"&amp;A11&amp;"-B",'選手データ（ふじ）'!E:L,4,0)</f>
        <v>田渕清子</v>
      </c>
      <c r="F11" s="283" t="s">
        <v>1</v>
      </c>
      <c r="G11" s="282" t="str">
        <f>VLOOKUP("ふじ-"&amp;A11&amp;"-A",'選手データ（ふじ）'!E:L,8,0)</f>
        <v>佐賀</v>
      </c>
      <c r="H11" s="283" t="s">
        <v>2</v>
      </c>
      <c r="I11" s="133"/>
      <c r="J11" s="170"/>
      <c r="K11" s="171"/>
      <c r="L11" s="172"/>
      <c r="M11" s="171"/>
      <c r="N11" s="160"/>
      <c r="O11" s="160"/>
      <c r="P11" s="135"/>
      <c r="Q11" s="302"/>
      <c r="R11" s="313"/>
      <c r="S11" s="136"/>
      <c r="T11" s="167"/>
      <c r="U11" s="320"/>
      <c r="V11" s="322"/>
      <c r="W11" s="321"/>
      <c r="X11" s="323"/>
      <c r="Y11" s="324"/>
      <c r="Z11" s="145"/>
      <c r="AA11" s="282" t="str">
        <f>VLOOKUP("ふじ-"&amp;AG11&amp;"-A",'選手データ（ふじ）'!E:L,4,0)</f>
        <v>黒岩邦子</v>
      </c>
      <c r="AB11" s="284" t="s">
        <v>0</v>
      </c>
      <c r="AC11" s="282" t="str">
        <f>VLOOKUP("ふじ-"&amp;AG11&amp;"-B",'選手データ（ふじ）'!E:L,4,0)</f>
        <v>宮原孝子</v>
      </c>
      <c r="AD11" s="283" t="s">
        <v>1</v>
      </c>
      <c r="AE11" s="282" t="str">
        <f>VLOOKUP("ふじ-"&amp;AG11&amp;"-A",'選手データ（ふじ）'!E:L,8,0)</f>
        <v>長野</v>
      </c>
      <c r="AF11" s="283" t="s">
        <v>2</v>
      </c>
      <c r="AG11" s="285">
        <v>21</v>
      </c>
    </row>
    <row r="12" spans="1:33" s="139" customFormat="1" ht="21.75" customHeight="1" thickBot="1" thickTop="1">
      <c r="A12" s="285"/>
      <c r="B12" s="129"/>
      <c r="C12" s="282"/>
      <c r="D12" s="284"/>
      <c r="E12" s="282"/>
      <c r="F12" s="283"/>
      <c r="G12" s="282">
        <f>IF(VLOOKUP("ふじ-"&amp;A11&amp;"-B",'選手データ（ふじ）'!E:L,8,0)=G11,"",VLOOKUP("ふじ-"&amp;A11&amp;"-B",'選手データ（ふじ）'!E:L,8,0))</f>
      </c>
      <c r="H12" s="283"/>
      <c r="I12" s="133"/>
      <c r="J12" s="173"/>
      <c r="K12" s="146">
        <v>0</v>
      </c>
      <c r="L12" s="173"/>
      <c r="M12" s="173" t="s">
        <v>336</v>
      </c>
      <c r="N12" s="160"/>
      <c r="O12" s="312"/>
      <c r="P12" s="135"/>
      <c r="Q12" s="302"/>
      <c r="R12" s="313"/>
      <c r="S12" s="136"/>
      <c r="T12" s="325"/>
      <c r="U12" s="167"/>
      <c r="V12" s="152" t="s">
        <v>336</v>
      </c>
      <c r="W12" s="152"/>
      <c r="X12" s="152" t="s">
        <v>336</v>
      </c>
      <c r="Y12" s="152"/>
      <c r="Z12" s="145"/>
      <c r="AA12" s="282"/>
      <c r="AB12" s="284"/>
      <c r="AC12" s="282"/>
      <c r="AD12" s="283"/>
      <c r="AE12" s="282">
        <f>IF(VLOOKUP("ふじ-"&amp;AG11&amp;"-B",'選手データ（ふじ）'!E:L,8,0)=AE11,"",VLOOKUP("ふじ-"&amp;AG11&amp;"-B",'選手データ（ふじ）'!E:L,8,0))</f>
      </c>
      <c r="AF12" s="283"/>
      <c r="AG12" s="285"/>
    </row>
    <row r="13" spans="1:33" s="139" customFormat="1" ht="21.75" customHeight="1" thickBot="1" thickTop="1">
      <c r="A13" s="285">
        <v>7</v>
      </c>
      <c r="B13" s="129"/>
      <c r="C13" s="282" t="str">
        <f>VLOOKUP("ふじ-"&amp;A13&amp;"-A",'選手データ（ふじ）'!E:L,4,0)</f>
        <v>増田加代子</v>
      </c>
      <c r="D13" s="284" t="s">
        <v>0</v>
      </c>
      <c r="E13" s="282" t="str">
        <f>VLOOKUP("ふじ-"&amp;A13&amp;"-B",'選手データ（ふじ）'!E:L,4,0)</f>
        <v>村上恒子</v>
      </c>
      <c r="F13" s="283" t="s">
        <v>1</v>
      </c>
      <c r="G13" s="282" t="str">
        <f>VLOOKUP("ふじ-"&amp;A13&amp;"-A",'選手データ（ふじ）'!E:L,8,0)</f>
        <v>静岡</v>
      </c>
      <c r="H13" s="283" t="s">
        <v>2</v>
      </c>
      <c r="I13" s="133"/>
      <c r="J13" s="296" t="s">
        <v>336</v>
      </c>
      <c r="K13" s="296"/>
      <c r="L13" s="296"/>
      <c r="M13" s="307">
        <v>3</v>
      </c>
      <c r="N13" s="300"/>
      <c r="O13" s="146">
        <v>1</v>
      </c>
      <c r="P13" s="135"/>
      <c r="Q13" s="302"/>
      <c r="R13" s="313"/>
      <c r="S13" s="136"/>
      <c r="T13" s="326">
        <v>1</v>
      </c>
      <c r="U13" s="136"/>
      <c r="V13" s="137" t="s">
        <v>336</v>
      </c>
      <c r="W13" s="137"/>
      <c r="X13" s="137"/>
      <c r="Y13" s="214">
        <v>0</v>
      </c>
      <c r="Z13" s="145"/>
      <c r="AA13" s="282" t="str">
        <f>VLOOKUP("ふじ-"&amp;AG13&amp;"-A",'選手データ（ふじ）'!E:L,4,0)</f>
        <v>池田博子</v>
      </c>
      <c r="AB13" s="284" t="s">
        <v>0</v>
      </c>
      <c r="AC13" s="282" t="str">
        <f>VLOOKUP("ふじ-"&amp;AG13&amp;"-B",'選手データ（ふじ）'!E:L,4,0)</f>
        <v>松元典子</v>
      </c>
      <c r="AD13" s="283" t="s">
        <v>1</v>
      </c>
      <c r="AE13" s="282" t="str">
        <f>VLOOKUP("ふじ-"&amp;AG13&amp;"-A",'選手データ（ふじ）'!E:L,8,0)</f>
        <v>東京</v>
      </c>
      <c r="AF13" s="283" t="s">
        <v>2</v>
      </c>
      <c r="AG13" s="285">
        <v>22</v>
      </c>
    </row>
    <row r="14" spans="1:33" s="139" customFormat="1" ht="21.75" customHeight="1" thickTop="1">
      <c r="A14" s="285"/>
      <c r="B14" s="129"/>
      <c r="C14" s="282"/>
      <c r="D14" s="284"/>
      <c r="E14" s="282"/>
      <c r="F14" s="283"/>
      <c r="G14" s="282">
        <f>IF(VLOOKUP("ふじ-"&amp;A13&amp;"-B",'選手データ（ふじ）'!E:L,8,0)=G13,"",VLOOKUP("ふじ-"&amp;A13&amp;"-B",'選手データ（ふじ）'!E:L,8,0))</f>
      </c>
      <c r="H14" s="283"/>
      <c r="I14" s="133"/>
      <c r="J14" s="135"/>
      <c r="K14" s="135"/>
      <c r="L14" s="308"/>
      <c r="M14" s="309"/>
      <c r="N14" s="300"/>
      <c r="O14" s="135"/>
      <c r="P14" s="135"/>
      <c r="Q14" s="302"/>
      <c r="R14" s="313"/>
      <c r="S14" s="136"/>
      <c r="T14" s="313"/>
      <c r="U14" s="136"/>
      <c r="V14" s="140"/>
      <c r="W14" s="141"/>
      <c r="X14" s="141"/>
      <c r="Y14" s="140"/>
      <c r="Z14" s="145"/>
      <c r="AA14" s="282"/>
      <c r="AB14" s="284"/>
      <c r="AC14" s="282"/>
      <c r="AD14" s="283"/>
      <c r="AE14" s="282">
        <f>IF(VLOOKUP("ふじ-"&amp;AG13&amp;"-B",'選手データ（ふじ）'!E:L,8,0)=AE13,"",VLOOKUP("ふじ-"&amp;AG13&amp;"-B",'選手データ（ふじ）'!E:L,8,0))</f>
      </c>
      <c r="AF14" s="283"/>
      <c r="AG14" s="285"/>
    </row>
    <row r="15" spans="1:33" s="139" customFormat="1" ht="21.75" customHeight="1" thickBot="1">
      <c r="A15" s="285">
        <v>8</v>
      </c>
      <c r="B15" s="129"/>
      <c r="C15" s="282" t="str">
        <f>VLOOKUP("ふじ-"&amp;A15&amp;"-A",'選手データ（ふじ）'!E:L,4,0)</f>
        <v>瀬黒美恵</v>
      </c>
      <c r="D15" s="284" t="s">
        <v>0</v>
      </c>
      <c r="E15" s="282" t="str">
        <f>VLOOKUP("ふじ-"&amp;A15&amp;"-B",'選手データ（ふじ）'!E:L,4,0)</f>
        <v>氷室佐和子</v>
      </c>
      <c r="F15" s="283" t="s">
        <v>1</v>
      </c>
      <c r="G15" s="282" t="str">
        <f>VLOOKUP("ふじ-"&amp;A15&amp;"-A",'選手データ（ふじ）'!E:L,8,0)</f>
        <v>千葉</v>
      </c>
      <c r="H15" s="283" t="s">
        <v>2</v>
      </c>
      <c r="I15" s="133"/>
      <c r="J15" s="174"/>
      <c r="K15" s="174"/>
      <c r="L15" s="175" t="s">
        <v>336</v>
      </c>
      <c r="M15" s="310"/>
      <c r="N15" s="300"/>
      <c r="O15" s="135"/>
      <c r="P15" s="135"/>
      <c r="Q15" s="302"/>
      <c r="R15" s="313"/>
      <c r="S15" s="136"/>
      <c r="T15" s="313"/>
      <c r="U15" s="327"/>
      <c r="V15" s="316"/>
      <c r="W15" s="315"/>
      <c r="X15" s="315" t="s">
        <v>336</v>
      </c>
      <c r="Y15" s="316"/>
      <c r="Z15" s="145"/>
      <c r="AA15" s="282" t="str">
        <f>VLOOKUP("ふじ-"&amp;AG15&amp;"-A",'選手データ（ふじ）'!E:L,4,0)</f>
        <v>岩田百合子</v>
      </c>
      <c r="AB15" s="284" t="s">
        <v>0</v>
      </c>
      <c r="AC15" s="282" t="str">
        <f>VLOOKUP("ふじ-"&amp;AG15&amp;"-B",'選手データ（ふじ）'!E:L,4,0)</f>
        <v>内山立子</v>
      </c>
      <c r="AD15" s="283" t="s">
        <v>1</v>
      </c>
      <c r="AE15" s="282" t="str">
        <f>VLOOKUP("ふじ-"&amp;AG15&amp;"-A",'選手データ（ふじ）'!E:L,8,0)</f>
        <v>愛知</v>
      </c>
      <c r="AF15" s="283" t="s">
        <v>2</v>
      </c>
      <c r="AG15" s="285">
        <v>23</v>
      </c>
    </row>
    <row r="16" spans="1:33" s="139" customFormat="1" ht="21.75" customHeight="1" thickTop="1">
      <c r="A16" s="285"/>
      <c r="B16" s="129"/>
      <c r="C16" s="282"/>
      <c r="D16" s="284"/>
      <c r="E16" s="282"/>
      <c r="F16" s="283"/>
      <c r="G16" s="282">
        <f>IF(VLOOKUP("ふじ-"&amp;A15&amp;"-B",'選手データ（ふじ）'!E:L,8,0)=G15,"",VLOOKUP("ふじ-"&amp;A15&amp;"-B",'選手データ（ふじ）'!E:L,8,0))</f>
      </c>
      <c r="H16" s="283"/>
      <c r="I16" s="133"/>
      <c r="J16" s="146">
        <v>2</v>
      </c>
      <c r="K16" s="146"/>
      <c r="L16" s="147"/>
      <c r="M16" s="166"/>
      <c r="N16" s="311" t="s">
        <v>336</v>
      </c>
      <c r="O16" s="173"/>
      <c r="P16" s="135"/>
      <c r="Q16" s="302"/>
      <c r="R16" s="313"/>
      <c r="S16" s="136"/>
      <c r="T16" s="136"/>
      <c r="U16" s="152" t="s">
        <v>336</v>
      </c>
      <c r="V16" s="150"/>
      <c r="W16" s="151"/>
      <c r="X16" s="152"/>
      <c r="Y16" s="152" t="s">
        <v>336</v>
      </c>
      <c r="Z16" s="145"/>
      <c r="AA16" s="282"/>
      <c r="AB16" s="284"/>
      <c r="AC16" s="282"/>
      <c r="AD16" s="283"/>
      <c r="AE16" s="282">
        <f>IF(VLOOKUP("ふじ-"&amp;AG15&amp;"-B",'選手データ（ふじ）'!E:L,8,0)=AE15,"",VLOOKUP("ふじ-"&amp;AG15&amp;"-B",'選手データ（ふじ）'!E:L,8,0))</f>
      </c>
      <c r="AF16" s="283"/>
      <c r="AG16" s="285"/>
    </row>
    <row r="17" spans="1:33" s="139" customFormat="1" ht="21.75" customHeight="1">
      <c r="A17" s="285">
        <v>9</v>
      </c>
      <c r="B17" s="129"/>
      <c r="C17" s="282" t="str">
        <f>VLOOKUP("ふじ-"&amp;A17&amp;"-A",'選手データ（ふじ）'!E:L,4,0)</f>
        <v>青木繁子</v>
      </c>
      <c r="D17" s="284" t="s">
        <v>0</v>
      </c>
      <c r="E17" s="282" t="str">
        <f>VLOOKUP("ふじ-"&amp;A17&amp;"-B",'選手データ（ふじ）'!E:L,4,0)</f>
        <v>金村芳子</v>
      </c>
      <c r="F17" s="283" t="s">
        <v>1</v>
      </c>
      <c r="G17" s="282" t="str">
        <f>VLOOKUP("ふじ-"&amp;A17&amp;"-A",'選手データ（ふじ）'!E:L,8,0)</f>
        <v>愛知</v>
      </c>
      <c r="H17" s="283" t="s">
        <v>2</v>
      </c>
      <c r="I17" s="133"/>
      <c r="J17" s="153"/>
      <c r="K17" s="153"/>
      <c r="L17" s="154"/>
      <c r="M17" s="171"/>
      <c r="N17" s="173"/>
      <c r="O17" s="173"/>
      <c r="P17" s="135"/>
      <c r="Q17" s="302"/>
      <c r="R17" s="313"/>
      <c r="S17" s="136"/>
      <c r="T17" s="136"/>
      <c r="U17" s="136"/>
      <c r="V17" s="176"/>
      <c r="W17" s="177"/>
      <c r="X17" s="136"/>
      <c r="Y17" s="136"/>
      <c r="Z17" s="145"/>
      <c r="AA17" s="282" t="str">
        <f>VLOOKUP("ふじ-"&amp;AG17&amp;"-A",'選手データ（ふじ）'!E:L,4,0)</f>
        <v>山田恭子</v>
      </c>
      <c r="AB17" s="284" t="s">
        <v>0</v>
      </c>
      <c r="AC17" s="282" t="str">
        <f>VLOOKUP("ふじ-"&amp;AG17&amp;"-B",'選手データ（ふじ）'!E:L,4,0)</f>
        <v>津田素子</v>
      </c>
      <c r="AD17" s="283" t="s">
        <v>1</v>
      </c>
      <c r="AE17" s="282" t="str">
        <f>VLOOKUP("ふじ-"&amp;AG17&amp;"-A",'選手データ（ふじ）'!E:L,8,0)</f>
        <v>京都</v>
      </c>
      <c r="AF17" s="283" t="s">
        <v>2</v>
      </c>
      <c r="AG17" s="285">
        <v>24</v>
      </c>
    </row>
    <row r="18" spans="1:33" s="139" customFormat="1" ht="21.75" customHeight="1">
      <c r="A18" s="285"/>
      <c r="B18" s="129"/>
      <c r="C18" s="282"/>
      <c r="D18" s="284"/>
      <c r="E18" s="282"/>
      <c r="F18" s="283"/>
      <c r="G18" s="282">
        <f>IF(VLOOKUP("ふじ-"&amp;A17&amp;"-B",'選手データ（ふじ）'!E:L,8,0)=G17,"",VLOOKUP("ふじ-"&amp;A17&amp;"-B",'選手データ（ふじ）'!E:L,8,0))</f>
      </c>
      <c r="H18" s="283"/>
      <c r="I18" s="133"/>
      <c r="J18" s="146"/>
      <c r="K18" s="146"/>
      <c r="L18" s="146">
        <v>1</v>
      </c>
      <c r="M18" s="173" t="s">
        <v>336</v>
      </c>
      <c r="N18" s="173"/>
      <c r="O18" s="173"/>
      <c r="P18" s="135"/>
      <c r="Q18" s="302"/>
      <c r="R18" s="313"/>
      <c r="S18" s="136"/>
      <c r="T18" s="136"/>
      <c r="U18" s="136"/>
      <c r="V18" s="222">
        <v>1</v>
      </c>
      <c r="W18" s="222"/>
      <c r="X18" s="222">
        <v>1</v>
      </c>
      <c r="Y18" s="222"/>
      <c r="Z18" s="145"/>
      <c r="AA18" s="282"/>
      <c r="AB18" s="284"/>
      <c r="AC18" s="282"/>
      <c r="AD18" s="283"/>
      <c r="AE18" s="282">
        <f>IF(VLOOKUP("ふじ-"&amp;AG17&amp;"-B",'選手データ（ふじ）'!E:L,8,0)=AE17,"",VLOOKUP("ふじ-"&amp;AG17&amp;"-B",'選手データ（ふじ）'!E:L,8,0))</f>
      </c>
      <c r="AF18" s="283"/>
      <c r="AG18" s="285"/>
    </row>
    <row r="19" spans="1:33" s="139" customFormat="1" ht="21.75" customHeight="1" thickBot="1">
      <c r="A19" s="129"/>
      <c r="B19" s="129"/>
      <c r="C19" s="130"/>
      <c r="D19" s="131"/>
      <c r="E19" s="130"/>
      <c r="F19" s="253"/>
      <c r="G19" s="179"/>
      <c r="H19" s="133"/>
      <c r="I19" s="133"/>
      <c r="J19" s="135"/>
      <c r="K19" s="135"/>
      <c r="L19" s="135"/>
      <c r="M19" s="135"/>
      <c r="N19" s="135"/>
      <c r="O19" s="135"/>
      <c r="P19" s="289">
        <v>0</v>
      </c>
      <c r="Q19" s="303"/>
      <c r="R19" s="314"/>
      <c r="S19" s="291" t="s">
        <v>336</v>
      </c>
      <c r="T19" s="136"/>
      <c r="U19" s="136"/>
      <c r="V19" s="136"/>
      <c r="W19" s="136"/>
      <c r="X19" s="136"/>
      <c r="Y19" s="136"/>
      <c r="Z19" s="145"/>
      <c r="AA19" s="130"/>
      <c r="AB19" s="131"/>
      <c r="AC19" s="130"/>
      <c r="AD19" s="132"/>
      <c r="AE19" s="179"/>
      <c r="AF19" s="133"/>
      <c r="AG19" s="129"/>
    </row>
    <row r="20" spans="1:33" s="139" customFormat="1" ht="21.75" customHeight="1" thickTop="1">
      <c r="A20" s="129"/>
      <c r="B20" s="129"/>
      <c r="C20" s="130"/>
      <c r="D20" s="131"/>
      <c r="E20" s="130"/>
      <c r="F20" s="132"/>
      <c r="G20" s="179"/>
      <c r="H20" s="133"/>
      <c r="I20" s="133"/>
      <c r="J20" s="135"/>
      <c r="K20" s="135"/>
      <c r="L20" s="135"/>
      <c r="M20" s="135"/>
      <c r="N20" s="135"/>
      <c r="O20" s="135"/>
      <c r="P20" s="290"/>
      <c r="Q20" s="328"/>
      <c r="R20" s="342"/>
      <c r="S20" s="292"/>
      <c r="T20" s="136"/>
      <c r="U20" s="136"/>
      <c r="V20" s="136"/>
      <c r="W20" s="136"/>
      <c r="X20" s="136"/>
      <c r="Y20" s="136"/>
      <c r="Z20" s="145"/>
      <c r="AA20" s="130"/>
      <c r="AB20" s="131"/>
      <c r="AC20" s="130"/>
      <c r="AD20" s="132"/>
      <c r="AE20" s="179"/>
      <c r="AF20" s="133"/>
      <c r="AG20" s="129"/>
    </row>
    <row r="21" spans="1:33" s="139" customFormat="1" ht="21.75" customHeight="1" thickBot="1">
      <c r="A21" s="285">
        <v>10</v>
      </c>
      <c r="B21" s="129"/>
      <c r="C21" s="130" t="str">
        <f>VLOOKUP("ふじ-"&amp;A21&amp;"-A",'選手データ（ふじ）'!E:L,4,0)</f>
        <v>成田洋子</v>
      </c>
      <c r="D21" s="284" t="s">
        <v>0</v>
      </c>
      <c r="E21" s="282" t="str">
        <f>VLOOKUP("ふじ-"&amp;A21&amp;"-B",'選手データ（ふじ）'!E:L,4,0)</f>
        <v>堀尾美枝子</v>
      </c>
      <c r="F21" s="283" t="s">
        <v>1</v>
      </c>
      <c r="G21" s="282" t="str">
        <f>VLOOKUP("ふじ-"&amp;A21&amp;"-A",'選手データ（ふじ）'!E:L,8,0)</f>
        <v>愛知</v>
      </c>
      <c r="H21" s="283" t="s">
        <v>2</v>
      </c>
      <c r="I21" s="133"/>
      <c r="J21" s="296" t="s">
        <v>336</v>
      </c>
      <c r="K21" s="296"/>
      <c r="L21" s="296"/>
      <c r="M21" s="296"/>
      <c r="N21" s="296" t="s">
        <v>336</v>
      </c>
      <c r="O21" s="135"/>
      <c r="P21" s="160"/>
      <c r="Q21" s="300"/>
      <c r="R21" s="136"/>
      <c r="S21" s="167"/>
      <c r="T21" s="136"/>
      <c r="U21" s="136"/>
      <c r="V21" s="214">
        <v>1</v>
      </c>
      <c r="W21" s="137"/>
      <c r="X21" s="137"/>
      <c r="Y21" s="137" t="s">
        <v>336</v>
      </c>
      <c r="Z21" s="145"/>
      <c r="AA21" s="282" t="str">
        <f>VLOOKUP("ふじ-"&amp;AG21&amp;"-A",'選手データ（ふじ）'!E:L,4,0)</f>
        <v>最上敬子</v>
      </c>
      <c r="AB21" s="284" t="s">
        <v>0</v>
      </c>
      <c r="AC21" s="282" t="str">
        <f>VLOOKUP("ふじ-"&amp;AG21&amp;"-B",'選手データ（ふじ）'!E:L,4,0)</f>
        <v>大鐘靖子</v>
      </c>
      <c r="AD21" s="283" t="s">
        <v>1</v>
      </c>
      <c r="AE21" s="282" t="str">
        <f>VLOOKUP("ふじ-"&amp;AG21&amp;"-A",'選手データ（ふじ）'!E:L,8,0)</f>
        <v>宮城</v>
      </c>
      <c r="AF21" s="283" t="s">
        <v>2</v>
      </c>
      <c r="AG21" s="285">
        <v>25</v>
      </c>
    </row>
    <row r="22" spans="1:33" s="139" customFormat="1" ht="21.75" customHeight="1" thickTop="1">
      <c r="A22" s="285"/>
      <c r="B22" s="129"/>
      <c r="C22" s="130" t="str">
        <f>VLOOKUP("ふじ-変更"&amp;A21&amp;"-A",'選手データ（ふじ）'!E:L,4,0)</f>
        <v>細川洋子</v>
      </c>
      <c r="D22" s="284"/>
      <c r="E22" s="282"/>
      <c r="F22" s="283"/>
      <c r="G22" s="282">
        <f>IF(VLOOKUP("ふじ-"&amp;A21&amp;"-B",'選手データ（ふじ）'!E:L,8,0)=G21,"",VLOOKUP("ふじ-"&amp;A21&amp;"-B",'選手データ（ふじ）'!E:L,8,0))</f>
      </c>
      <c r="H22" s="283"/>
      <c r="I22" s="133"/>
      <c r="J22" s="160"/>
      <c r="K22" s="308"/>
      <c r="L22" s="135"/>
      <c r="M22" s="135"/>
      <c r="N22" s="309"/>
      <c r="O22" s="135"/>
      <c r="P22" s="160"/>
      <c r="Q22" s="300"/>
      <c r="R22" s="136"/>
      <c r="S22" s="167"/>
      <c r="T22" s="136"/>
      <c r="U22" s="136"/>
      <c r="V22" s="181"/>
      <c r="W22" s="178"/>
      <c r="X22" s="178"/>
      <c r="Y22" s="181"/>
      <c r="Z22" s="145"/>
      <c r="AA22" s="282"/>
      <c r="AB22" s="284"/>
      <c r="AC22" s="282"/>
      <c r="AD22" s="283"/>
      <c r="AE22" s="282">
        <f>IF(VLOOKUP("ふじ-"&amp;AG21&amp;"-B",'選手データ（ふじ）'!E:L,8,0)=AE21,"",VLOOKUP("ふじ-"&amp;AG21&amp;"-B",'選手データ（ふじ）'!E:L,8,0))</f>
      </c>
      <c r="AF22" s="283"/>
      <c r="AG22" s="285"/>
    </row>
    <row r="23" spans="1:33" s="139" customFormat="1" ht="21.75" customHeight="1" thickBot="1">
      <c r="A23" s="285">
        <v>11</v>
      </c>
      <c r="B23" s="129"/>
      <c r="C23" s="282" t="str">
        <f>VLOOKUP("ふじ-"&amp;A23&amp;"-A",'選手データ（ふじ）'!E:L,4,0)</f>
        <v>山内良子</v>
      </c>
      <c r="D23" s="284" t="s">
        <v>0</v>
      </c>
      <c r="E23" s="282" t="str">
        <f>VLOOKUP("ふじ-"&amp;A23&amp;"-B",'選手データ（ふじ）'!E:L,4,0)</f>
        <v>伊藤輝子</v>
      </c>
      <c r="F23" s="283" t="s">
        <v>1</v>
      </c>
      <c r="G23" s="282" t="str">
        <f>VLOOKUP("ふじ-"&amp;A23&amp;"-A",'選手データ（ふじ）'!E:L,8,0)</f>
        <v>京都</v>
      </c>
      <c r="H23" s="283" t="s">
        <v>2</v>
      </c>
      <c r="I23" s="133"/>
      <c r="J23" s="223"/>
      <c r="K23" s="224"/>
      <c r="L23" s="159">
        <v>2</v>
      </c>
      <c r="M23" s="223"/>
      <c r="N23" s="310"/>
      <c r="O23" s="301" t="s">
        <v>336</v>
      </c>
      <c r="P23" s="160"/>
      <c r="Q23" s="300"/>
      <c r="R23" s="136"/>
      <c r="S23" s="167"/>
      <c r="T23" s="136"/>
      <c r="U23" s="317" t="s">
        <v>336</v>
      </c>
      <c r="V23" s="161"/>
      <c r="W23" s="217"/>
      <c r="X23" s="217">
        <v>0</v>
      </c>
      <c r="Y23" s="225"/>
      <c r="Z23" s="145"/>
      <c r="AA23" s="282" t="str">
        <f>VLOOKUP("ふじ-"&amp;AG23&amp;"-A",'選手データ（ふじ）'!E:L,4,0)</f>
        <v>岡留知恵子</v>
      </c>
      <c r="AB23" s="284" t="s">
        <v>0</v>
      </c>
      <c r="AC23" s="282" t="str">
        <f>VLOOKUP("ふじ-"&amp;AG23&amp;"-B",'選手データ（ふじ）'!E:L,4,0)</f>
        <v>福田由里子</v>
      </c>
      <c r="AD23" s="283" t="s">
        <v>1</v>
      </c>
      <c r="AE23" s="282" t="str">
        <f>VLOOKUP("ふじ-"&amp;AG23&amp;"-A",'選手データ（ふじ）'!E:L,8,0)</f>
        <v>愛知</v>
      </c>
      <c r="AF23" s="283" t="s">
        <v>2</v>
      </c>
      <c r="AG23" s="285">
        <v>26</v>
      </c>
    </row>
    <row r="24" spans="1:33" s="139" customFormat="1" ht="21.75" customHeight="1" thickTop="1">
      <c r="A24" s="285"/>
      <c r="B24" s="129"/>
      <c r="C24" s="282"/>
      <c r="D24" s="284"/>
      <c r="E24" s="282"/>
      <c r="F24" s="283"/>
      <c r="G24" s="282">
        <f>IF(VLOOKUP("ふじ-"&amp;A23&amp;"-B",'選手データ（ふじ）'!E:L,8,0)=G23,"",VLOOKUP("ふじ-"&amp;A23&amp;"-B",'選手データ（ふじ）'!E:L,8,0))</f>
      </c>
      <c r="H24" s="283"/>
      <c r="I24" s="133"/>
      <c r="J24" s="146">
        <v>0</v>
      </c>
      <c r="K24" s="146"/>
      <c r="L24" s="147"/>
      <c r="M24" s="148"/>
      <c r="N24" s="166"/>
      <c r="O24" s="309"/>
      <c r="P24" s="160"/>
      <c r="Q24" s="300"/>
      <c r="R24" s="136"/>
      <c r="S24" s="167"/>
      <c r="T24" s="313"/>
      <c r="U24" s="332"/>
      <c r="V24" s="158"/>
      <c r="W24" s="220"/>
      <c r="X24" s="219"/>
      <c r="Y24" s="220">
        <v>0</v>
      </c>
      <c r="Z24" s="145"/>
      <c r="AA24" s="282"/>
      <c r="AB24" s="284"/>
      <c r="AC24" s="282"/>
      <c r="AD24" s="283"/>
      <c r="AE24" s="282">
        <f>IF(VLOOKUP("ふじ-"&amp;AG23&amp;"-B",'選手データ（ふじ）'!E:L,8,0)=AE23,"",VLOOKUP("ふじ-"&amp;AG23&amp;"-B",'選手データ（ふじ）'!E:L,8,0))</f>
      </c>
      <c r="AF24" s="283"/>
      <c r="AG24" s="285"/>
    </row>
    <row r="25" spans="1:33" s="139" customFormat="1" ht="21.75" customHeight="1" thickBot="1">
      <c r="A25" s="285">
        <v>12</v>
      </c>
      <c r="B25" s="129"/>
      <c r="C25" s="282" t="str">
        <f>VLOOKUP("ふじ-"&amp;A25&amp;"-A",'選手データ（ふじ）'!E:L,4,0)</f>
        <v>高山みよ子</v>
      </c>
      <c r="D25" s="284" t="s">
        <v>0</v>
      </c>
      <c r="E25" s="282" t="str">
        <f>VLOOKUP("ふじ-"&amp;A25&amp;"-B",'選手データ（ふじ）'!E:L,4,0)</f>
        <v>大掛三八子</v>
      </c>
      <c r="F25" s="283" t="s">
        <v>1</v>
      </c>
      <c r="G25" s="282" t="str">
        <f>VLOOKUP("ふじ-"&amp;A25&amp;"-A",'選手データ（ふじ）'!E:L,8,0)</f>
        <v>千葉</v>
      </c>
      <c r="H25" s="283" t="s">
        <v>2</v>
      </c>
      <c r="I25" s="133"/>
      <c r="J25" s="170"/>
      <c r="K25" s="170"/>
      <c r="L25" s="171"/>
      <c r="M25" s="170"/>
      <c r="N25" s="171"/>
      <c r="O25" s="300"/>
      <c r="P25" s="160"/>
      <c r="Q25" s="300"/>
      <c r="R25" s="136"/>
      <c r="S25" s="167"/>
      <c r="T25" s="313"/>
      <c r="U25" s="333"/>
      <c r="V25" s="327"/>
      <c r="W25" s="334"/>
      <c r="X25" s="335"/>
      <c r="Y25" s="334"/>
      <c r="Z25" s="145"/>
      <c r="AA25" s="282" t="str">
        <f>VLOOKUP("ふじ-"&amp;AG25&amp;"-A",'選手データ（ふじ）'!E:L,4,0)</f>
        <v>菊川のぞみ</v>
      </c>
      <c r="AB25" s="284" t="s">
        <v>0</v>
      </c>
      <c r="AC25" s="282" t="str">
        <f>VLOOKUP("ふじ-"&amp;AG25&amp;"-B",'選手データ（ふじ）'!E:L,4,0)</f>
        <v>沖石美幸</v>
      </c>
      <c r="AD25" s="283" t="s">
        <v>1</v>
      </c>
      <c r="AE25" s="282" t="str">
        <f>VLOOKUP("ふじ-"&amp;AG25&amp;"-A",'選手データ（ふじ）'!E:L,8,0)</f>
        <v>愛媛</v>
      </c>
      <c r="AF25" s="283" t="s">
        <v>2</v>
      </c>
      <c r="AG25" s="285">
        <v>27</v>
      </c>
    </row>
    <row r="26" spans="1:33" s="139" customFormat="1" ht="21.75" customHeight="1" thickBot="1" thickTop="1">
      <c r="A26" s="285"/>
      <c r="B26" s="129"/>
      <c r="C26" s="282"/>
      <c r="D26" s="284"/>
      <c r="E26" s="282"/>
      <c r="F26" s="283"/>
      <c r="G26" s="282">
        <f>IF(VLOOKUP("ふじ-"&amp;A25&amp;"-B",'選手データ（ふじ）'!E:L,8,0)=G25,"",VLOOKUP("ふじ-"&amp;A25&amp;"-B",'選手データ（ふじ）'!E:L,8,0))</f>
      </c>
      <c r="H26" s="283"/>
      <c r="I26" s="133"/>
      <c r="J26" s="173"/>
      <c r="K26" s="173"/>
      <c r="L26" s="173" t="s">
        <v>336</v>
      </c>
      <c r="M26" s="173"/>
      <c r="N26" s="146">
        <v>0</v>
      </c>
      <c r="O26" s="300"/>
      <c r="P26" s="160"/>
      <c r="Q26" s="300"/>
      <c r="R26" s="136"/>
      <c r="S26" s="161"/>
      <c r="T26" s="331">
        <v>1</v>
      </c>
      <c r="U26" s="136"/>
      <c r="V26" s="152" t="s">
        <v>336</v>
      </c>
      <c r="W26" s="152"/>
      <c r="X26" s="152" t="s">
        <v>336</v>
      </c>
      <c r="Y26" s="152"/>
      <c r="Z26" s="184"/>
      <c r="AA26" s="282"/>
      <c r="AB26" s="284"/>
      <c r="AC26" s="282"/>
      <c r="AD26" s="283"/>
      <c r="AE26" s="282">
        <f>IF(VLOOKUP("ふじ-"&amp;AG25&amp;"-B",'選手データ（ふじ）'!E:L,8,0)=AE25,"",VLOOKUP("ふじ-"&amp;AG25&amp;"-B",'選手データ（ふじ）'!E:L,8,0))</f>
      </c>
      <c r="AF26" s="283"/>
      <c r="AG26" s="285"/>
    </row>
    <row r="27" spans="9:33" s="139" customFormat="1" ht="21.75" customHeight="1" thickTop="1">
      <c r="I27" s="185"/>
      <c r="J27" s="186"/>
      <c r="K27" s="186"/>
      <c r="L27" s="186"/>
      <c r="M27" s="186"/>
      <c r="N27" s="186"/>
      <c r="O27" s="300"/>
      <c r="P27" s="160"/>
      <c r="Q27" s="300"/>
      <c r="R27" s="136"/>
      <c r="S27" s="167"/>
      <c r="T27" s="330"/>
      <c r="U27" s="161"/>
      <c r="V27" s="214">
        <v>1</v>
      </c>
      <c r="W27" s="137"/>
      <c r="X27" s="137"/>
      <c r="Y27" s="162" t="s">
        <v>336</v>
      </c>
      <c r="Z27" s="145"/>
      <c r="AA27" s="282" t="str">
        <f>VLOOKUP("ふじ-"&amp;AG27&amp;"-A",'選手データ（ふじ）'!E:L,4,0)</f>
        <v>天野良美</v>
      </c>
      <c r="AB27" s="284" t="s">
        <v>0</v>
      </c>
      <c r="AC27" s="282" t="str">
        <f>VLOOKUP("ふじ-"&amp;AG27&amp;"-B",'選手データ（ふじ）'!E:L,4,0)</f>
        <v>渋谷　　恵</v>
      </c>
      <c r="AD27" s="283" t="s">
        <v>1</v>
      </c>
      <c r="AE27" s="282" t="str">
        <f>VLOOKUP("ふじ-"&amp;AG27&amp;"-A",'選手データ（ふじ）'!E:L,8,0)</f>
        <v>千葉</v>
      </c>
      <c r="AF27" s="283" t="s">
        <v>2</v>
      </c>
      <c r="AG27" s="285">
        <v>28</v>
      </c>
    </row>
    <row r="28" spans="9:33" s="139" customFormat="1" ht="21.75" customHeight="1">
      <c r="I28" s="185"/>
      <c r="J28" s="186"/>
      <c r="K28" s="186"/>
      <c r="L28" s="186"/>
      <c r="M28" s="186"/>
      <c r="N28" s="186"/>
      <c r="O28" s="300"/>
      <c r="P28" s="160"/>
      <c r="Q28" s="300"/>
      <c r="R28" s="136"/>
      <c r="S28" s="167"/>
      <c r="T28" s="167"/>
      <c r="U28" s="167"/>
      <c r="V28" s="227"/>
      <c r="W28" s="178"/>
      <c r="X28" s="178"/>
      <c r="Y28" s="181"/>
      <c r="Z28" s="145"/>
      <c r="AA28" s="282"/>
      <c r="AB28" s="284"/>
      <c r="AC28" s="282"/>
      <c r="AD28" s="283"/>
      <c r="AE28" s="282">
        <f>IF(VLOOKUP("ふじ-"&amp;AG27&amp;"-B",'選手データ（ふじ）'!E:L,8,0)=AE27,"",VLOOKUP("ふじ-"&amp;AG27&amp;"-B",'選手データ（ふじ）'!E:L,8,0))</f>
      </c>
      <c r="AF28" s="283"/>
      <c r="AG28" s="285"/>
    </row>
    <row r="29" spans="9:33" s="139" customFormat="1" ht="21.75" customHeight="1" thickBot="1">
      <c r="I29" s="185"/>
      <c r="J29" s="186"/>
      <c r="K29" s="186"/>
      <c r="L29" s="186"/>
      <c r="M29" s="186"/>
      <c r="N29" s="186"/>
      <c r="O29" s="300"/>
      <c r="P29" s="160"/>
      <c r="Q29" s="300"/>
      <c r="R29" s="136"/>
      <c r="S29" s="167"/>
      <c r="T29" s="167"/>
      <c r="U29" s="187"/>
      <c r="V29" s="167"/>
      <c r="W29" s="162"/>
      <c r="X29" s="217">
        <v>1</v>
      </c>
      <c r="Y29" s="225"/>
      <c r="Z29" s="145"/>
      <c r="AA29" s="282" t="str">
        <f>VLOOKUP("ふじ-"&amp;AG29&amp;"-A",'選手データ（ふじ）'!E:L,4,0)</f>
        <v>井上美子</v>
      </c>
      <c r="AB29" s="284" t="s">
        <v>0</v>
      </c>
      <c r="AC29" s="282" t="str">
        <f>VLOOKUP("ふじ-"&amp;AG29&amp;"-B",'選手データ（ふじ）'!E:L,4,0)</f>
        <v>武政実穂子</v>
      </c>
      <c r="AD29" s="283" t="s">
        <v>1</v>
      </c>
      <c r="AE29" s="282" t="str">
        <f>VLOOKUP("ふじ-"&amp;AG29&amp;"-A",'選手データ（ふじ）'!E:L,8,0)</f>
        <v>岡山</v>
      </c>
      <c r="AF29" s="283" t="s">
        <v>2</v>
      </c>
      <c r="AG29" s="285">
        <v>29</v>
      </c>
    </row>
    <row r="30" spans="9:33" s="139" customFormat="1" ht="21.75" customHeight="1" thickTop="1">
      <c r="I30" s="185"/>
      <c r="J30" s="186"/>
      <c r="K30" s="186"/>
      <c r="L30" s="186"/>
      <c r="M30" s="186"/>
      <c r="N30" s="186"/>
      <c r="O30" s="300"/>
      <c r="P30" s="160"/>
      <c r="Q30" s="300"/>
      <c r="R30" s="136"/>
      <c r="S30" s="167"/>
      <c r="T30" s="167"/>
      <c r="U30" s="336">
        <v>0</v>
      </c>
      <c r="V30" s="158"/>
      <c r="W30" s="158"/>
      <c r="X30" s="219"/>
      <c r="Y30" s="220">
        <v>2</v>
      </c>
      <c r="Z30" s="145"/>
      <c r="AA30" s="282"/>
      <c r="AB30" s="284"/>
      <c r="AC30" s="282"/>
      <c r="AD30" s="283"/>
      <c r="AE30" s="282">
        <f>IF(VLOOKUP("ふじ-"&amp;AG29&amp;"-B",'選手データ（ふじ）'!E:L,8,0)=AE29,"",VLOOKUP("ふじ-"&amp;AG29&amp;"-B",'選手データ（ふじ）'!E:L,8,0))</f>
      </c>
      <c r="AF30" s="283"/>
      <c r="AG30" s="285"/>
    </row>
    <row r="31" spans="9:33" s="139" customFormat="1" ht="21.75" customHeight="1" thickBot="1">
      <c r="I31" s="185"/>
      <c r="J31" s="186"/>
      <c r="K31" s="186"/>
      <c r="L31" s="186"/>
      <c r="M31" s="186"/>
      <c r="N31" s="186"/>
      <c r="O31" s="300"/>
      <c r="P31" s="160"/>
      <c r="Q31" s="300"/>
      <c r="R31" s="136"/>
      <c r="S31" s="167"/>
      <c r="T31" s="167"/>
      <c r="U31" s="313"/>
      <c r="V31" s="327"/>
      <c r="W31" s="334"/>
      <c r="X31" s="335"/>
      <c r="Y31" s="334"/>
      <c r="Z31" s="145"/>
      <c r="AA31" s="282" t="str">
        <f>VLOOKUP("ふじ-"&amp;AG31&amp;"-A",'選手データ（ふじ）'!E:L,4,0)</f>
        <v>西前弘子</v>
      </c>
      <c r="AB31" s="284" t="s">
        <v>0</v>
      </c>
      <c r="AC31" s="282" t="str">
        <f>VLOOKUP("ふじ-"&amp;AG31&amp;"-B",'選手データ（ふじ）'!E:L,4,0)</f>
        <v>岡智沙子</v>
      </c>
      <c r="AD31" s="283" t="s">
        <v>1</v>
      </c>
      <c r="AE31" s="282" t="str">
        <f>VLOOKUP("ふじ-"&amp;AG31&amp;"-A",'選手データ（ふじ）'!E:L,8,0)</f>
        <v>奈良</v>
      </c>
      <c r="AF31" s="283" t="s">
        <v>2</v>
      </c>
      <c r="AG31" s="285">
        <v>30</v>
      </c>
    </row>
    <row r="32" spans="9:33" s="139" customFormat="1" ht="21.75" customHeight="1" thickBot="1" thickTop="1">
      <c r="I32" s="185"/>
      <c r="J32" s="186"/>
      <c r="K32" s="186"/>
      <c r="L32" s="186"/>
      <c r="M32" s="186"/>
      <c r="N32" s="186"/>
      <c r="O32" s="300"/>
      <c r="P32" s="160"/>
      <c r="Q32" s="300"/>
      <c r="R32" s="136"/>
      <c r="S32" s="325"/>
      <c r="T32" s="167"/>
      <c r="U32" s="136"/>
      <c r="V32" s="152" t="s">
        <v>336</v>
      </c>
      <c r="W32" s="152"/>
      <c r="X32" s="152" t="s">
        <v>336</v>
      </c>
      <c r="Y32" s="136"/>
      <c r="Z32" s="145"/>
      <c r="AA32" s="282"/>
      <c r="AB32" s="284"/>
      <c r="AC32" s="282"/>
      <c r="AD32" s="283"/>
      <c r="AE32" s="282">
        <f>IF(VLOOKUP("ふじ-"&amp;AG31&amp;"-B",'選手データ（ふじ）'!E:L,8,0)=AE31,"",VLOOKUP("ふじ-"&amp;AG31&amp;"-B",'選手データ（ふじ）'!E:L,8,0))</f>
      </c>
      <c r="AF32" s="283"/>
      <c r="AG32" s="285"/>
    </row>
    <row r="33" spans="1:33" s="139" customFormat="1" ht="21.75" customHeight="1" thickBot="1" thickTop="1">
      <c r="A33" s="285">
        <v>13</v>
      </c>
      <c r="B33" s="129"/>
      <c r="C33" s="282" t="str">
        <f>VLOOKUP("ふじ-"&amp;A33&amp;"-A",'選手データ（ふじ）'!E:L,4,0)</f>
        <v>近　　純子</v>
      </c>
      <c r="D33" s="284" t="s">
        <v>0</v>
      </c>
      <c r="E33" s="282" t="str">
        <f>VLOOKUP("ふじ-"&amp;A33&amp;"-B",'選手データ（ふじ）'!E:L,4,0)</f>
        <v>雪吹美恵子</v>
      </c>
      <c r="F33" s="283" t="s">
        <v>1</v>
      </c>
      <c r="G33" s="282" t="str">
        <f>VLOOKUP("ふじ-"&amp;A33&amp;"-A",'選手データ（ふじ）'!E:L,8,0)</f>
        <v>愛知</v>
      </c>
      <c r="H33" s="283" t="s">
        <v>2</v>
      </c>
      <c r="I33" s="133"/>
      <c r="J33" s="339" t="s">
        <v>336</v>
      </c>
      <c r="K33" s="339"/>
      <c r="L33" s="339"/>
      <c r="M33" s="339"/>
      <c r="N33" s="339" t="s">
        <v>336</v>
      </c>
      <c r="O33" s="160"/>
      <c r="P33" s="338">
        <v>1</v>
      </c>
      <c r="Q33" s="329"/>
      <c r="R33" s="232"/>
      <c r="S33" s="336">
        <v>1</v>
      </c>
      <c r="T33" s="136"/>
      <c r="U33" s="214">
        <v>0</v>
      </c>
      <c r="V33" s="214"/>
      <c r="W33" s="214"/>
      <c r="X33" s="214">
        <v>0</v>
      </c>
      <c r="Y33" s="214"/>
      <c r="Z33" s="145"/>
      <c r="AA33" s="282" t="str">
        <f>VLOOKUP("ふじ-"&amp;AG33&amp;"-A",'選手データ（ふじ）'!E:L,4,0)</f>
        <v>川井ますみ</v>
      </c>
      <c r="AB33" s="284" t="s">
        <v>0</v>
      </c>
      <c r="AC33" s="282" t="str">
        <f>VLOOKUP("ふじ-"&amp;AG33&amp;"-B",'選手データ（ふじ）'!E:L,4,0)</f>
        <v>江間都子</v>
      </c>
      <c r="AD33" s="283" t="s">
        <v>1</v>
      </c>
      <c r="AE33" s="282" t="str">
        <f>VLOOKUP("ふじ-"&amp;AG33&amp;"-A",'選手データ（ふじ）'!E:L,8,0)</f>
        <v>静岡</v>
      </c>
      <c r="AF33" s="283" t="s">
        <v>2</v>
      </c>
      <c r="AG33" s="285">
        <v>31</v>
      </c>
    </row>
    <row r="34" spans="1:33" s="139" customFormat="1" ht="21.75" customHeight="1" thickTop="1">
      <c r="A34" s="285"/>
      <c r="B34" s="129"/>
      <c r="C34" s="282"/>
      <c r="D34" s="284"/>
      <c r="E34" s="282"/>
      <c r="F34" s="283"/>
      <c r="G34" s="282">
        <f>IF(VLOOKUP("ふじ-"&amp;A33&amp;"-B",'選手データ（ふじ）'!E:L,8,0)=G33,"",VLOOKUP("ふじ-"&amp;A33&amp;"-B",'選手データ（ふじ）'!E:L,8,0))</f>
      </c>
      <c r="H34" s="283"/>
      <c r="I34" s="133"/>
      <c r="J34" s="135"/>
      <c r="K34" s="308"/>
      <c r="L34" s="135"/>
      <c r="M34" s="135"/>
      <c r="N34" s="309"/>
      <c r="O34" s="160"/>
      <c r="P34" s="135"/>
      <c r="Q34" s="300"/>
      <c r="R34" s="136"/>
      <c r="S34" s="313"/>
      <c r="T34" s="136"/>
      <c r="U34" s="227"/>
      <c r="V34" s="222"/>
      <c r="W34" s="222"/>
      <c r="X34" s="227"/>
      <c r="Y34" s="227"/>
      <c r="Z34" s="145"/>
      <c r="AA34" s="282"/>
      <c r="AB34" s="284"/>
      <c r="AC34" s="282"/>
      <c r="AD34" s="283"/>
      <c r="AE34" s="282">
        <f>IF(VLOOKUP("ふじ-"&amp;AG33&amp;"-B",'選手データ（ふじ）'!E:L,8,0)=AE33,"",VLOOKUP("ふじ-"&amp;AG33&amp;"-B",'選手データ（ふじ）'!E:L,8,0))</f>
      </c>
      <c r="AF34" s="283"/>
      <c r="AG34" s="285"/>
    </row>
    <row r="35" spans="1:33" s="139" customFormat="1" ht="21.75" customHeight="1" thickBot="1">
      <c r="A35" s="285">
        <v>14</v>
      </c>
      <c r="B35" s="129"/>
      <c r="C35" s="282" t="str">
        <f>VLOOKUP("ふじ-"&amp;A35&amp;"-A",'選手データ（ふじ）'!E:L,4,0)</f>
        <v>加本由美子</v>
      </c>
      <c r="D35" s="284" t="s">
        <v>0</v>
      </c>
      <c r="E35" s="282" t="str">
        <f>VLOOKUP("ふじ-"&amp;A35&amp;"-B",'選手データ（ふじ）'!E:L,4,0)</f>
        <v>西川昌子</v>
      </c>
      <c r="F35" s="283" t="s">
        <v>1</v>
      </c>
      <c r="G35" s="282" t="str">
        <f>VLOOKUP("ふじ-"&amp;A35&amp;"-A",'選手データ（ふじ）'!E:L,8,0)</f>
        <v>島根</v>
      </c>
      <c r="H35" s="282" t="s">
        <v>2</v>
      </c>
      <c r="I35" s="133"/>
      <c r="J35" s="223"/>
      <c r="K35" s="224"/>
      <c r="L35" s="223">
        <v>1</v>
      </c>
      <c r="M35" s="190"/>
      <c r="N35" s="340"/>
      <c r="O35" s="238"/>
      <c r="P35" s="135"/>
      <c r="Q35" s="300"/>
      <c r="R35" s="136"/>
      <c r="S35" s="313"/>
      <c r="T35" s="207"/>
      <c r="U35" s="225"/>
      <c r="V35" s="228"/>
      <c r="W35" s="229" t="s">
        <v>337</v>
      </c>
      <c r="X35" s="225"/>
      <c r="Y35" s="225"/>
      <c r="Z35" s="287" t="s">
        <v>337</v>
      </c>
      <c r="AA35" s="282" t="str">
        <f>VLOOKUP("ふじ-"&amp;AG35&amp;"-A",'選手データ（ふじ）'!E:L,4,0)</f>
        <v>藤田よし子</v>
      </c>
      <c r="AB35" s="284" t="s">
        <v>0</v>
      </c>
      <c r="AC35" s="282" t="str">
        <f>VLOOKUP("ふじ-"&amp;AG35&amp;"-B",'選手データ（ふじ）'!E:L,4,0)</f>
        <v>幸島せつ子</v>
      </c>
      <c r="AD35" s="283" t="s">
        <v>1</v>
      </c>
      <c r="AE35" s="282" t="str">
        <f>VLOOKUP("ふじ-"&amp;AG35&amp;"-A",'選手データ（ふじ）'!E:L,8,0)</f>
        <v>愛知</v>
      </c>
      <c r="AF35" s="283" t="s">
        <v>2</v>
      </c>
      <c r="AG35" s="285">
        <v>32</v>
      </c>
    </row>
    <row r="36" spans="1:33" s="139" customFormat="1" ht="21.75" customHeight="1" thickTop="1">
      <c r="A36" s="285"/>
      <c r="B36" s="129"/>
      <c r="C36" s="282"/>
      <c r="D36" s="284"/>
      <c r="E36" s="282"/>
      <c r="F36" s="283"/>
      <c r="G36" s="282">
        <f>IF(VLOOKUP("ふじ-"&amp;A35&amp;"-B",'選手データ（ふじ）'!E:L,8,0)=G35,"",VLOOKUP("ふじ-"&amp;A35&amp;"-B",'選手データ（ふじ）'!E:L,8,0))</f>
      </c>
      <c r="H36" s="282"/>
      <c r="I36" s="133"/>
      <c r="J36" s="146">
        <v>3</v>
      </c>
      <c r="K36" s="146"/>
      <c r="L36" s="146"/>
      <c r="M36" s="233"/>
      <c r="N36" s="149"/>
      <c r="O36" s="338">
        <v>0</v>
      </c>
      <c r="P36" s="135"/>
      <c r="Q36" s="300"/>
      <c r="R36" s="136"/>
      <c r="S36" s="136"/>
      <c r="T36" s="337" t="s">
        <v>336</v>
      </c>
      <c r="U36" s="232"/>
      <c r="V36" s="230"/>
      <c r="W36" s="231"/>
      <c r="X36" s="232"/>
      <c r="Y36" s="215" t="s">
        <v>337</v>
      </c>
      <c r="Z36" s="287"/>
      <c r="AA36" s="282"/>
      <c r="AB36" s="284"/>
      <c r="AC36" s="282"/>
      <c r="AD36" s="283"/>
      <c r="AE36" s="282">
        <f>IF(VLOOKUP("ふじ-"&amp;AG35&amp;"-B",'選手データ（ふじ）'!E:L,8,0)=AE35,"",VLOOKUP("ふじ-"&amp;AG35&amp;"-B",'選手データ（ふじ）'!E:L,8,0))</f>
      </c>
      <c r="AF36" s="283"/>
      <c r="AG36" s="285"/>
    </row>
    <row r="37" spans="1:33" s="139" customFormat="1" ht="21.75" customHeight="1" thickBot="1">
      <c r="A37" s="285">
        <v>15</v>
      </c>
      <c r="B37" s="129"/>
      <c r="C37" s="282" t="str">
        <f>VLOOKUP("ふじ-"&amp;A37&amp;"-A",'選手データ（ふじ）'!E:L,4,0)</f>
        <v>橋本公子</v>
      </c>
      <c r="D37" s="284" t="s">
        <v>0</v>
      </c>
      <c r="E37" s="282" t="str">
        <f>VLOOKUP("ふじ-"&amp;A37&amp;"-B",'選手データ（ふじ）'!E:L,4,0)</f>
        <v>山田昌代</v>
      </c>
      <c r="F37" s="283" t="s">
        <v>1</v>
      </c>
      <c r="G37" s="282" t="str">
        <f>VLOOKUP("ふじ-"&amp;A37&amp;"-A",'選手データ（ふじ）'!E:L,8,0)</f>
        <v>京都</v>
      </c>
      <c r="H37" s="282" t="s">
        <v>2</v>
      </c>
      <c r="I37" s="133"/>
      <c r="J37" s="170"/>
      <c r="K37" s="170"/>
      <c r="L37" s="170"/>
      <c r="M37" s="172"/>
      <c r="N37" s="154"/>
      <c r="O37" s="173"/>
      <c r="P37" s="135"/>
      <c r="Q37" s="300"/>
      <c r="R37" s="136"/>
      <c r="S37" s="136"/>
      <c r="T37" s="313"/>
      <c r="U37" s="327"/>
      <c r="V37" s="341"/>
      <c r="W37" s="325"/>
      <c r="X37" s="334"/>
      <c r="Y37" s="334"/>
      <c r="Z37" s="145"/>
      <c r="AA37" s="282" t="str">
        <f>VLOOKUP("ふじ-"&amp;AG37&amp;"-A",'選手データ（ふじ）'!E:L,4,0)</f>
        <v>小林和子</v>
      </c>
      <c r="AB37" s="284" t="s">
        <v>0</v>
      </c>
      <c r="AC37" s="282" t="str">
        <f>VLOOKUP("ふじ-"&amp;AG37&amp;"-B",'選手データ（ふじ）'!E:L,4,0)</f>
        <v>松原志保子</v>
      </c>
      <c r="AD37" s="283" t="s">
        <v>1</v>
      </c>
      <c r="AE37" s="193" t="str">
        <f>VLOOKUP("ふじ-"&amp;AG37&amp;"-A",'選手データ（ふじ）'!E:L,8,0)</f>
        <v>群馬</v>
      </c>
      <c r="AF37" s="283" t="s">
        <v>2</v>
      </c>
      <c r="AG37" s="285">
        <v>33</v>
      </c>
    </row>
    <row r="38" spans="1:33" s="139" customFormat="1" ht="21.75" customHeight="1" thickTop="1">
      <c r="A38" s="285"/>
      <c r="B38" s="129"/>
      <c r="C38" s="282"/>
      <c r="D38" s="284"/>
      <c r="E38" s="282"/>
      <c r="F38" s="283"/>
      <c r="G38" s="282">
        <f>IF(VLOOKUP("ふじ-"&amp;A37&amp;"-B",'選手データ（ふじ）'!E:L,8,0)=G37,"",VLOOKUP("ふじ-"&amp;A37&amp;"-B",'選手データ（ふじ）'!E:L,8,0))</f>
      </c>
      <c r="H38" s="282"/>
      <c r="I38" s="133"/>
      <c r="J38" s="173"/>
      <c r="K38" s="173"/>
      <c r="L38" s="173" t="s">
        <v>336</v>
      </c>
      <c r="M38" s="173"/>
      <c r="N38" s="146">
        <v>3</v>
      </c>
      <c r="O38" s="173"/>
      <c r="P38" s="135"/>
      <c r="Q38" s="300"/>
      <c r="R38" s="136"/>
      <c r="S38" s="136"/>
      <c r="T38" s="136"/>
      <c r="U38" s="152" t="s">
        <v>336</v>
      </c>
      <c r="V38" s="152"/>
      <c r="W38" s="152"/>
      <c r="X38" s="152" t="s">
        <v>336</v>
      </c>
      <c r="Y38" s="152"/>
      <c r="Z38" s="145"/>
      <c r="AA38" s="282"/>
      <c r="AB38" s="284"/>
      <c r="AC38" s="282"/>
      <c r="AD38" s="283"/>
      <c r="AE38" s="179" t="str">
        <f>IF(VLOOKUP("ふじ-"&amp;AG37&amp;"-B",'選手データ（ふじ）'!E:L,8,0)=AE37,"",VLOOKUP("ふじ-"&amp;AG37&amp;"-B",'選手データ（ふじ）'!E:L,8,0))</f>
        <v>栃木</v>
      </c>
      <c r="AF38" s="283"/>
      <c r="AG38" s="285"/>
    </row>
    <row r="39" spans="1:33" s="139" customFormat="1" ht="21.75" customHeight="1">
      <c r="A39" s="129"/>
      <c r="B39" s="129"/>
      <c r="C39" s="130"/>
      <c r="D39" s="131"/>
      <c r="E39" s="130"/>
      <c r="F39" s="132"/>
      <c r="G39" s="194"/>
      <c r="H39" s="133"/>
      <c r="I39" s="133"/>
      <c r="J39" s="135"/>
      <c r="K39" s="135"/>
      <c r="L39" s="135"/>
      <c r="M39" s="135"/>
      <c r="N39" s="135"/>
      <c r="O39" s="135"/>
      <c r="P39" s="135"/>
      <c r="Q39" s="300"/>
      <c r="R39" s="136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</row>
    <row r="40" spans="1:33" s="139" customFormat="1" ht="21.75" customHeight="1">
      <c r="A40" s="285"/>
      <c r="B40" s="129"/>
      <c r="C40" s="282"/>
      <c r="D40" s="284"/>
      <c r="E40" s="282"/>
      <c r="F40" s="286"/>
      <c r="G40" s="130"/>
      <c r="H40" s="283"/>
      <c r="I40" s="133"/>
      <c r="J40" s="135"/>
      <c r="K40" s="135"/>
      <c r="L40" s="135"/>
      <c r="M40" s="135"/>
      <c r="N40" s="135"/>
      <c r="O40" s="135"/>
      <c r="P40" s="135"/>
      <c r="Q40" s="135"/>
      <c r="R40" s="136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</row>
    <row r="41" spans="1:33" s="139" customFormat="1" ht="21.75" customHeight="1">
      <c r="A41" s="285"/>
      <c r="B41" s="129"/>
      <c r="C41" s="282"/>
      <c r="D41" s="284"/>
      <c r="E41" s="282"/>
      <c r="F41" s="286"/>
      <c r="G41" s="194"/>
      <c r="H41" s="283"/>
      <c r="I41" s="133"/>
      <c r="J41" s="135"/>
      <c r="K41" s="135"/>
      <c r="L41" s="135"/>
      <c r="M41" s="135"/>
      <c r="N41" s="135"/>
      <c r="O41" s="135"/>
      <c r="P41" s="135"/>
      <c r="Q41" s="135"/>
      <c r="R41" s="136"/>
      <c r="S41" s="136"/>
      <c r="T41" s="136"/>
      <c r="U41" s="136"/>
      <c r="V41" s="136"/>
      <c r="W41" s="136"/>
      <c r="X41" s="136"/>
      <c r="Y41" s="136"/>
      <c r="Z41" s="195"/>
      <c r="AA41" s="196"/>
      <c r="AB41" s="196"/>
      <c r="AC41" s="196"/>
      <c r="AD41" s="197"/>
      <c r="AE41" s="198"/>
      <c r="AF41" s="199"/>
      <c r="AG41" s="200"/>
    </row>
    <row r="42" spans="1:33" s="139" customFormat="1" ht="21.75" customHeight="1" thickBot="1">
      <c r="A42" s="285">
        <v>34</v>
      </c>
      <c r="B42" s="129"/>
      <c r="C42" s="282" t="str">
        <f>VLOOKUP("ふじ-"&amp;A42&amp;"-A",'選手データ（ふじ）'!E:L,4,0)</f>
        <v>上林久美子</v>
      </c>
      <c r="D42" s="284" t="s">
        <v>0</v>
      </c>
      <c r="E42" s="130" t="str">
        <f>VLOOKUP("ふじ-"&amp;A42&amp;"-B",'選手データ（ふじ）'!E:L,4,0)</f>
        <v>松岡昌子</v>
      </c>
      <c r="F42" s="283" t="s">
        <v>1</v>
      </c>
      <c r="G42" s="282" t="str">
        <f>VLOOKUP("ふじ-"&amp;A42&amp;"-A",'選手データ（ふじ）'!E:L,8,0)</f>
        <v>京都</v>
      </c>
      <c r="H42" s="283" t="s">
        <v>2</v>
      </c>
      <c r="I42" s="133"/>
      <c r="J42" s="307">
        <v>2</v>
      </c>
      <c r="K42" s="307"/>
      <c r="L42" s="307"/>
      <c r="M42" s="296"/>
      <c r="N42" s="296" t="s">
        <v>336</v>
      </c>
      <c r="O42" s="134"/>
      <c r="P42" s="135"/>
      <c r="Q42" s="135"/>
      <c r="R42" s="136"/>
      <c r="S42" s="136"/>
      <c r="T42" s="137"/>
      <c r="U42" s="214">
        <v>1</v>
      </c>
      <c r="V42" s="214"/>
      <c r="W42" s="214"/>
      <c r="X42" s="137"/>
      <c r="Y42" s="137" t="s">
        <v>336</v>
      </c>
      <c r="Z42" s="163"/>
      <c r="AA42" s="282" t="str">
        <f>VLOOKUP("ふじ-"&amp;AG42&amp;"-A",'選手データ（ふじ）'!E:L,4,0)</f>
        <v>安部敬子</v>
      </c>
      <c r="AB42" s="284" t="s">
        <v>0</v>
      </c>
      <c r="AC42" s="282" t="str">
        <f>VLOOKUP("ふじ-"&amp;AG42&amp;"-B",'選手データ（ふじ）'!E:L,4,0)</f>
        <v>中原みどり</v>
      </c>
      <c r="AD42" s="283" t="s">
        <v>1</v>
      </c>
      <c r="AE42" s="282" t="str">
        <f>VLOOKUP("ふじ-"&amp;AG42&amp;"-A",'選手データ（ふじ）'!E:L,8,0)</f>
        <v>愛知</v>
      </c>
      <c r="AF42" s="283" t="s">
        <v>2</v>
      </c>
      <c r="AG42" s="288">
        <v>52</v>
      </c>
    </row>
    <row r="43" spans="1:33" s="139" customFormat="1" ht="21.75" customHeight="1" thickTop="1">
      <c r="A43" s="285"/>
      <c r="B43" s="129"/>
      <c r="C43" s="282"/>
      <c r="D43" s="284"/>
      <c r="E43" s="179" t="str">
        <f>VLOOKUP("ふじ-変更"&amp;A42&amp;"-B",'選手データ（ふじ）'!E:L,4,0)</f>
        <v>平野伊久美</v>
      </c>
      <c r="F43" s="283"/>
      <c r="G43" s="282">
        <f>IF(VLOOKUP("ふじ-"&amp;A42&amp;"-B",'選手データ（ふじ）'!E:L,8,0)=G42,"",VLOOKUP("ふじ-"&amp;A42&amp;"-B",'選手データ（ふじ）'!E:L,8,0))</f>
      </c>
      <c r="H43" s="283"/>
      <c r="I43" s="133"/>
      <c r="J43" s="234"/>
      <c r="K43" s="343"/>
      <c r="L43" s="234"/>
      <c r="M43" s="134"/>
      <c r="N43" s="297"/>
      <c r="O43" s="134"/>
      <c r="P43" s="135"/>
      <c r="Q43" s="135"/>
      <c r="R43" s="136"/>
      <c r="S43" s="136"/>
      <c r="T43" s="137"/>
      <c r="U43" s="249"/>
      <c r="V43" s="250"/>
      <c r="W43" s="250"/>
      <c r="X43" s="142"/>
      <c r="Y43" s="141"/>
      <c r="Z43" s="163"/>
      <c r="AA43" s="282"/>
      <c r="AB43" s="284"/>
      <c r="AC43" s="282"/>
      <c r="AD43" s="283"/>
      <c r="AE43" s="282">
        <f>IF(VLOOKUP("ふじ-"&amp;AG42&amp;"-B",'選手データ（ふじ）'!E:L,8,0)=AE42,"",VLOOKUP("ふじ-"&amp;AG42&amp;"-B",'選手データ（ふじ）'!E:L,8,0))</f>
      </c>
      <c r="AF43" s="283"/>
      <c r="AG43" s="288"/>
    </row>
    <row r="44" spans="1:33" s="139" customFormat="1" ht="21.75" customHeight="1" thickBot="1">
      <c r="A44" s="285">
        <v>35</v>
      </c>
      <c r="B44" s="129"/>
      <c r="C44" s="282" t="str">
        <f>VLOOKUP("ふじ-"&amp;A44&amp;"-A",'選手データ（ふじ）'!E:L,4,0)</f>
        <v>長田富志子</v>
      </c>
      <c r="D44" s="284" t="s">
        <v>0</v>
      </c>
      <c r="E44" s="282" t="str">
        <f>VLOOKUP("ふじ-"&amp;A44&amp;"-B",'選手データ（ふじ）'!E:L,4,0)</f>
        <v>鈴木清子</v>
      </c>
      <c r="F44" s="283" t="s">
        <v>1</v>
      </c>
      <c r="G44" s="282" t="str">
        <f>VLOOKUP("ふじ-"&amp;A44&amp;"-A",'選手データ（ふじ）'!E:L,8,0)</f>
        <v>静岡</v>
      </c>
      <c r="H44" s="283" t="s">
        <v>2</v>
      </c>
      <c r="I44" s="133"/>
      <c r="J44" s="159"/>
      <c r="K44" s="235"/>
      <c r="L44" s="159">
        <v>2</v>
      </c>
      <c r="M44" s="144"/>
      <c r="N44" s="298"/>
      <c r="O44" s="344">
        <v>0</v>
      </c>
      <c r="P44" s="135"/>
      <c r="Q44" s="135"/>
      <c r="R44" s="136"/>
      <c r="S44" s="136"/>
      <c r="T44" s="317" t="s">
        <v>336</v>
      </c>
      <c r="U44" s="216"/>
      <c r="V44" s="217"/>
      <c r="W44" s="217">
        <v>3</v>
      </c>
      <c r="X44" s="191"/>
      <c r="Y44" s="137"/>
      <c r="Z44" s="163"/>
      <c r="AA44" s="282" t="str">
        <f>VLOOKUP("ふじ-"&amp;AG44&amp;"-A",'選手データ（ふじ）'!E:L,4,0)</f>
        <v>椛田正子</v>
      </c>
      <c r="AB44" s="284" t="s">
        <v>0</v>
      </c>
      <c r="AC44" s="282" t="str">
        <f>VLOOKUP("ふじ-"&amp;AG44&amp;"-B",'選手データ（ふじ）'!E:L,4,0)</f>
        <v>嶋田恵子</v>
      </c>
      <c r="AD44" s="283" t="s">
        <v>1</v>
      </c>
      <c r="AE44" s="193" t="str">
        <f>VLOOKUP("ふじ-"&amp;AG44&amp;"-A",'選手データ（ふじ）'!E:L,8,0)</f>
        <v>福岡</v>
      </c>
      <c r="AF44" s="283" t="s">
        <v>2</v>
      </c>
      <c r="AG44" s="288">
        <v>53</v>
      </c>
    </row>
    <row r="45" spans="1:33" s="139" customFormat="1" ht="21.75" customHeight="1" thickTop="1">
      <c r="A45" s="285"/>
      <c r="B45" s="129"/>
      <c r="C45" s="282"/>
      <c r="D45" s="284"/>
      <c r="E45" s="282"/>
      <c r="F45" s="283"/>
      <c r="G45" s="282">
        <f>IF(VLOOKUP("ふじ-"&amp;A44&amp;"-B",'選手データ（ふじ）'!E:L,8,0)=G44,"",VLOOKUP("ふじ-"&amp;A44&amp;"-B",'選手データ（ふじ）'!E:L,8,0))</f>
      </c>
      <c r="H45" s="283"/>
      <c r="I45" s="133"/>
      <c r="J45" s="173" t="s">
        <v>336</v>
      </c>
      <c r="K45" s="173"/>
      <c r="L45" s="173"/>
      <c r="M45" s="192"/>
      <c r="N45" s="166"/>
      <c r="O45" s="166"/>
      <c r="P45" s="135"/>
      <c r="Q45" s="135"/>
      <c r="R45" s="136"/>
      <c r="S45" s="313"/>
      <c r="T45" s="337"/>
      <c r="U45" s="158"/>
      <c r="V45" s="168"/>
      <c r="W45" s="158"/>
      <c r="X45" s="158"/>
      <c r="Y45" s="220">
        <v>3</v>
      </c>
      <c r="Z45" s="184"/>
      <c r="AA45" s="282"/>
      <c r="AB45" s="284"/>
      <c r="AC45" s="282"/>
      <c r="AD45" s="283"/>
      <c r="AE45" s="179" t="str">
        <f>IF(VLOOKUP("ふじ-"&amp;AG44&amp;"-B",'選手データ（ふじ）'!E:L,8,0)=AE44,"",VLOOKUP("ふじ-"&amp;AG44&amp;"-B",'選手データ（ふじ）'!E:L,8,0))</f>
        <v>熊本</v>
      </c>
      <c r="AF45" s="283"/>
      <c r="AG45" s="288"/>
    </row>
    <row r="46" spans="1:33" s="139" customFormat="1" ht="21.75" customHeight="1" thickBot="1">
      <c r="A46" s="285">
        <v>36</v>
      </c>
      <c r="B46" s="129"/>
      <c r="C46" s="282" t="str">
        <f>VLOOKUP("ふじ-"&amp;A46&amp;"-A",'選手データ（ふじ）'!E:L,4,0)</f>
        <v>篠原厚子</v>
      </c>
      <c r="D46" s="284" t="s">
        <v>0</v>
      </c>
      <c r="E46" s="282" t="str">
        <f>VLOOKUP("ふじ-"&amp;A46&amp;"-B",'選手データ（ふじ）'!E:L,4,0)</f>
        <v>西本道子</v>
      </c>
      <c r="F46" s="283" t="s">
        <v>1</v>
      </c>
      <c r="G46" s="193" t="str">
        <f>VLOOKUP("ふじ-"&amp;A46&amp;"-A",'選手データ（ふじ）'!E:L,8,0)</f>
        <v>埼玉</v>
      </c>
      <c r="H46" s="283" t="s">
        <v>2</v>
      </c>
      <c r="I46" s="133"/>
      <c r="J46" s="170"/>
      <c r="K46" s="170"/>
      <c r="L46" s="153"/>
      <c r="M46" s="236"/>
      <c r="N46" s="154"/>
      <c r="O46" s="149"/>
      <c r="P46" s="226"/>
      <c r="Q46" s="226"/>
      <c r="R46" s="232"/>
      <c r="S46" s="346"/>
      <c r="T46" s="345"/>
      <c r="U46" s="322"/>
      <c r="V46" s="321"/>
      <c r="W46" s="324"/>
      <c r="X46" s="324"/>
      <c r="Y46" s="324"/>
      <c r="Z46" s="184"/>
      <c r="AA46" s="282" t="str">
        <f>VLOOKUP("ふじ-"&amp;AG46&amp;"-A",'選手データ（ふじ）'!E:L,4,0)</f>
        <v>月森友子</v>
      </c>
      <c r="AB46" s="284" t="s">
        <v>0</v>
      </c>
      <c r="AC46" s="282" t="str">
        <f>VLOOKUP("ふじ-"&amp;AG46&amp;"-B",'選手データ（ふじ）'!E:L,4,0)</f>
        <v>川本美佐子</v>
      </c>
      <c r="AD46" s="283" t="s">
        <v>1</v>
      </c>
      <c r="AE46" s="282" t="str">
        <f>VLOOKUP("ふじ-"&amp;AG46&amp;"-A",'選手データ（ふじ）'!E:L,8,0)</f>
        <v>島根</v>
      </c>
      <c r="AF46" s="283" t="s">
        <v>2</v>
      </c>
      <c r="AG46" s="288">
        <v>54</v>
      </c>
    </row>
    <row r="47" spans="1:33" s="139" customFormat="1" ht="21.75" customHeight="1" thickBot="1" thickTop="1">
      <c r="A47" s="285"/>
      <c r="B47" s="129"/>
      <c r="C47" s="282"/>
      <c r="D47" s="284"/>
      <c r="E47" s="282"/>
      <c r="F47" s="283"/>
      <c r="G47" s="179" t="str">
        <f>IF(VLOOKUP("ふじ-"&amp;A46&amp;"-B",'選手データ（ふじ）'!E:L,8,0)=G46,"",VLOOKUP("ふじ-"&amp;A46&amp;"-B",'選手データ（ふじ）'!E:L,8,0))</f>
        <v>東京</v>
      </c>
      <c r="H47" s="283"/>
      <c r="I47" s="133"/>
      <c r="J47" s="173"/>
      <c r="K47" s="173"/>
      <c r="L47" s="173" t="s">
        <v>361</v>
      </c>
      <c r="M47" s="146"/>
      <c r="N47" s="146">
        <v>1</v>
      </c>
      <c r="O47" s="149"/>
      <c r="P47" s="348">
        <v>3</v>
      </c>
      <c r="Q47" s="226"/>
      <c r="R47" s="232"/>
      <c r="S47" s="331">
        <v>0</v>
      </c>
      <c r="T47" s="215"/>
      <c r="U47" s="152" t="s">
        <v>336</v>
      </c>
      <c r="V47" s="152"/>
      <c r="W47" s="152" t="s">
        <v>336</v>
      </c>
      <c r="X47" s="152"/>
      <c r="Y47" s="152"/>
      <c r="Z47" s="184"/>
      <c r="AA47" s="282"/>
      <c r="AB47" s="284"/>
      <c r="AC47" s="282"/>
      <c r="AD47" s="283"/>
      <c r="AE47" s="282">
        <f>IF(VLOOKUP("ふじ-"&amp;AG46&amp;"-B",'選手データ（ふじ）'!E:L,8,0)=AE46,"",VLOOKUP("ふじ-"&amp;AG46&amp;"-B",'選手データ（ふじ）'!E:L,8,0))</f>
      </c>
      <c r="AF47" s="283"/>
      <c r="AG47" s="288"/>
    </row>
    <row r="48" spans="1:25" s="139" customFormat="1" ht="21.75" customHeight="1" thickBot="1" thickTop="1">
      <c r="A48" s="285">
        <v>37</v>
      </c>
      <c r="B48" s="129"/>
      <c r="C48" s="282" t="str">
        <f>VLOOKUP("ふじ-"&amp;A48&amp;"-A",'選手データ（ふじ）'!E:L,4,0)</f>
        <v>木村美由紀</v>
      </c>
      <c r="D48" s="284" t="s">
        <v>0</v>
      </c>
      <c r="E48" s="282" t="str">
        <f>VLOOKUP("ふじ-"&amp;A48&amp;"-B",'選手データ（ふじ）'!E:L,4,0)</f>
        <v>藤原明美</v>
      </c>
      <c r="F48" s="283" t="s">
        <v>1</v>
      </c>
      <c r="G48" s="282" t="str">
        <f>VLOOKUP("ふじ-"&amp;A48&amp;"-A",'選手データ（ふじ）'!E:L,8,0)</f>
        <v>島根</v>
      </c>
      <c r="H48" s="283" t="s">
        <v>2</v>
      </c>
      <c r="I48" s="133"/>
      <c r="J48" s="296" t="s">
        <v>336</v>
      </c>
      <c r="K48" s="296"/>
      <c r="L48" s="296" t="s">
        <v>361</v>
      </c>
      <c r="M48" s="307"/>
      <c r="N48" s="234"/>
      <c r="O48" s="329"/>
      <c r="P48" s="238"/>
      <c r="Q48" s="226"/>
      <c r="R48" s="232"/>
      <c r="S48" s="347"/>
      <c r="T48" s="180"/>
      <c r="U48" s="202"/>
      <c r="V48" s="202"/>
      <c r="W48" s="202"/>
      <c r="X48" s="202"/>
      <c r="Y48" s="202"/>
    </row>
    <row r="49" spans="1:25" s="139" customFormat="1" ht="21.75" customHeight="1" thickTop="1">
      <c r="A49" s="285"/>
      <c r="B49" s="129"/>
      <c r="C49" s="282"/>
      <c r="D49" s="284"/>
      <c r="E49" s="282"/>
      <c r="F49" s="283"/>
      <c r="G49" s="282">
        <f>IF(VLOOKUP("ふじ-"&amp;A48&amp;"-B",'選手データ（ふじ）'!E:L,8,0)=G48,"",VLOOKUP("ふじ-"&amp;A48&amp;"-B",'選手データ（ふじ）'!E:L,8,0))</f>
      </c>
      <c r="H49" s="283"/>
      <c r="I49" s="133"/>
      <c r="J49" s="295"/>
      <c r="K49" s="134"/>
      <c r="L49" s="295"/>
      <c r="M49" s="349"/>
      <c r="N49" s="134"/>
      <c r="O49" s="300"/>
      <c r="P49" s="160"/>
      <c r="Q49" s="135"/>
      <c r="R49" s="136"/>
      <c r="S49" s="187"/>
      <c r="T49" s="202"/>
      <c r="U49" s="202"/>
      <c r="V49" s="202"/>
      <c r="W49" s="202"/>
      <c r="X49" s="202"/>
      <c r="Y49" s="202"/>
    </row>
    <row r="50" spans="1:33" s="139" customFormat="1" ht="21.75" customHeight="1" thickBot="1">
      <c r="A50" s="285">
        <v>38</v>
      </c>
      <c r="B50" s="129"/>
      <c r="C50" s="282" t="str">
        <f>VLOOKUP("ふじ-"&amp;A50&amp;"-A",'選手データ（ふじ）'!E:L,4,0)</f>
        <v>深沢啓子</v>
      </c>
      <c r="D50" s="284" t="s">
        <v>0</v>
      </c>
      <c r="E50" s="282" t="str">
        <f>VLOOKUP("ふじ-"&amp;A50&amp;"-B",'選手データ（ふじ）'!E:L,4,0)</f>
        <v>本橋万紗子</v>
      </c>
      <c r="F50" s="283" t="s">
        <v>1</v>
      </c>
      <c r="G50" s="282" t="str">
        <f>VLOOKUP("ふじ-"&amp;A50&amp;"-A",'選手データ（ふじ）'!E:L,8,0)</f>
        <v>千葉</v>
      </c>
      <c r="H50" s="283" t="s">
        <v>2</v>
      </c>
      <c r="I50" s="133"/>
      <c r="J50" s="143"/>
      <c r="K50" s="144"/>
      <c r="L50" s="143"/>
      <c r="M50" s="350"/>
      <c r="N50" s="134" t="s">
        <v>336</v>
      </c>
      <c r="O50" s="300"/>
      <c r="P50" s="160"/>
      <c r="Q50" s="135"/>
      <c r="R50" s="136"/>
      <c r="S50" s="167"/>
      <c r="T50" s="167"/>
      <c r="U50" s="136"/>
      <c r="V50" s="136"/>
      <c r="W50" s="136"/>
      <c r="X50" s="136"/>
      <c r="Y50" s="136"/>
      <c r="Z50" s="145"/>
      <c r="AA50" s="282"/>
      <c r="AB50" s="284"/>
      <c r="AC50" s="282"/>
      <c r="AD50" s="286"/>
      <c r="AE50" s="193"/>
      <c r="AF50" s="283"/>
      <c r="AG50" s="288"/>
    </row>
    <row r="51" spans="1:33" s="139" customFormat="1" ht="21.75" customHeight="1" thickTop="1">
      <c r="A51" s="285"/>
      <c r="B51" s="129"/>
      <c r="C51" s="282"/>
      <c r="D51" s="284"/>
      <c r="E51" s="282"/>
      <c r="F51" s="283"/>
      <c r="G51" s="282">
        <f>IF(VLOOKUP("ふじ-"&amp;A50&amp;"-B",'選手データ（ふじ）'!E:L,8,0)=G50,"",VLOOKUP("ふじ-"&amp;A50&amp;"-B",'選手データ（ふじ）'!E:L,8,0))</f>
      </c>
      <c r="H51" s="283"/>
      <c r="I51" s="133"/>
      <c r="J51" s="148">
        <v>0</v>
      </c>
      <c r="K51" s="147"/>
      <c r="L51" s="233">
        <v>0</v>
      </c>
      <c r="M51" s="147"/>
      <c r="N51" s="351"/>
      <c r="O51" s="300"/>
      <c r="P51" s="160"/>
      <c r="Q51" s="135"/>
      <c r="R51" s="136"/>
      <c r="S51" s="167"/>
      <c r="T51" s="167"/>
      <c r="U51" s="136"/>
      <c r="V51" s="136"/>
      <c r="W51" s="136"/>
      <c r="X51" s="136"/>
      <c r="Y51" s="136"/>
      <c r="Z51" s="145"/>
      <c r="AA51" s="282"/>
      <c r="AB51" s="284"/>
      <c r="AC51" s="282"/>
      <c r="AD51" s="286"/>
      <c r="AE51" s="179"/>
      <c r="AF51" s="283"/>
      <c r="AG51" s="288"/>
    </row>
    <row r="52" spans="1:33" s="139" customFormat="1" ht="21.75" customHeight="1" thickBot="1">
      <c r="A52" s="285">
        <v>39</v>
      </c>
      <c r="B52" s="287" t="s">
        <v>337</v>
      </c>
      <c r="C52" s="282" t="str">
        <f>VLOOKUP("ふじ-"&amp;A52&amp;"-A",'選手データ（ふじ）'!E:L,4,0)</f>
        <v>都築啓子</v>
      </c>
      <c r="D52" s="284" t="s">
        <v>0</v>
      </c>
      <c r="E52" s="282" t="str">
        <f>VLOOKUP("ふじ-"&amp;A52&amp;"-B",'選手データ（ふじ）'!E:L,4,0)</f>
        <v>坪内久美子</v>
      </c>
      <c r="F52" s="283" t="s">
        <v>1</v>
      </c>
      <c r="G52" s="282" t="str">
        <f>VLOOKUP("ふじ-"&amp;A52&amp;"-A",'選手データ（ふじ）'!E:L,8,0)</f>
        <v>愛知</v>
      </c>
      <c r="H52" s="283" t="s">
        <v>2</v>
      </c>
      <c r="I52" s="133"/>
      <c r="J52" s="223"/>
      <c r="K52" s="237"/>
      <c r="L52" s="224"/>
      <c r="M52" s="237"/>
      <c r="N52" s="329"/>
      <c r="O52" s="300"/>
      <c r="P52" s="160"/>
      <c r="Q52" s="135"/>
      <c r="R52" s="136"/>
      <c r="S52" s="167"/>
      <c r="T52" s="161"/>
      <c r="U52" s="315" t="s">
        <v>336</v>
      </c>
      <c r="V52" s="315"/>
      <c r="W52" s="315"/>
      <c r="X52" s="315" t="s">
        <v>336</v>
      </c>
      <c r="Y52" s="315" t="s">
        <v>336</v>
      </c>
      <c r="Z52" s="145"/>
      <c r="AA52" s="282" t="str">
        <f>VLOOKUP("ふじ-"&amp;AG52&amp;"-A",'選手データ（ふじ）'!E:L,4,0)</f>
        <v>三田村ひとみ</v>
      </c>
      <c r="AB52" s="284" t="s">
        <v>0</v>
      </c>
      <c r="AC52" s="282" t="str">
        <f>VLOOKUP("ふじ-"&amp;AG52&amp;"-B",'選手データ（ふじ）'!E:L,4,0)</f>
        <v>成瀬加代子</v>
      </c>
      <c r="AD52" s="283" t="s">
        <v>1</v>
      </c>
      <c r="AE52" s="193" t="str">
        <f>VLOOKUP("ふじ-"&amp;AG52&amp;"-A",'選手データ（ふじ）'!E:L,8,0)</f>
        <v>滋賀</v>
      </c>
      <c r="AF52" s="283" t="s">
        <v>2</v>
      </c>
      <c r="AG52" s="288">
        <v>55</v>
      </c>
    </row>
    <row r="53" spans="1:33" s="139" customFormat="1" ht="21.75" customHeight="1" thickBot="1" thickTop="1">
      <c r="A53" s="285"/>
      <c r="B53" s="287"/>
      <c r="C53" s="282"/>
      <c r="D53" s="284"/>
      <c r="E53" s="282"/>
      <c r="F53" s="283"/>
      <c r="G53" s="282">
        <f>IF(VLOOKUP("ふじ-"&amp;A52&amp;"-B",'選手データ（ふじ）'!E:L,8,0)=G52,"",VLOOKUP("ふじ-"&amp;A52&amp;"-B",'選手データ（ふじ）'!E:L,8,0))</f>
      </c>
      <c r="H53" s="283"/>
      <c r="I53" s="133"/>
      <c r="J53" s="146"/>
      <c r="K53" s="146" t="s">
        <v>337</v>
      </c>
      <c r="L53" s="146"/>
      <c r="M53" s="146" t="s">
        <v>337</v>
      </c>
      <c r="N53" s="329"/>
      <c r="O53" s="300"/>
      <c r="P53" s="160"/>
      <c r="Q53" s="135"/>
      <c r="R53" s="136"/>
      <c r="S53" s="167"/>
      <c r="T53" s="320"/>
      <c r="U53" s="136"/>
      <c r="V53" s="136"/>
      <c r="W53" s="207"/>
      <c r="X53" s="187"/>
      <c r="Y53" s="136"/>
      <c r="Z53" s="145"/>
      <c r="AA53" s="282"/>
      <c r="AB53" s="284"/>
      <c r="AC53" s="282"/>
      <c r="AD53" s="283"/>
      <c r="AE53" s="179" t="str">
        <f>IF(VLOOKUP("ふじ-"&amp;AG52&amp;"-B",'選手データ（ふじ）'!E:L,8,0)=AE52,"",VLOOKUP("ふじ-"&amp;AG52&amp;"-B",'選手データ（ふじ）'!E:L,8,0))</f>
        <v>京都</v>
      </c>
      <c r="AF53" s="283"/>
      <c r="AG53" s="288"/>
    </row>
    <row r="54" spans="1:33" s="139" customFormat="1" ht="21.75" customHeight="1" thickTop="1">
      <c r="A54" s="285">
        <v>40</v>
      </c>
      <c r="B54" s="129"/>
      <c r="C54" s="282" t="str">
        <f>VLOOKUP("ふじ-"&amp;A54&amp;"-A",'選手データ（ふじ）'!E:L,4,0)</f>
        <v>吉富浩子</v>
      </c>
      <c r="D54" s="284" t="s">
        <v>0</v>
      </c>
      <c r="E54" s="282" t="str">
        <f>VLOOKUP("ふじ-"&amp;A54&amp;"-B",'選手データ（ふじ）'!E:L,4,0)</f>
        <v>山中啓子</v>
      </c>
      <c r="F54" s="283" t="s">
        <v>1</v>
      </c>
      <c r="G54" s="282" t="str">
        <f>VLOOKUP("ふじ-"&amp;A54&amp;"-A",'選手データ（ふじ）'!E:L,8,0)</f>
        <v>大阪</v>
      </c>
      <c r="H54" s="283" t="s">
        <v>2</v>
      </c>
      <c r="I54" s="133"/>
      <c r="J54" s="234">
        <v>0</v>
      </c>
      <c r="K54" s="234"/>
      <c r="L54" s="234"/>
      <c r="M54" s="234">
        <v>1</v>
      </c>
      <c r="N54" s="238"/>
      <c r="O54" s="311" t="s">
        <v>336</v>
      </c>
      <c r="P54" s="160"/>
      <c r="Q54" s="135"/>
      <c r="R54" s="136"/>
      <c r="S54" s="167"/>
      <c r="T54" s="320"/>
      <c r="U54" s="162"/>
      <c r="V54" s="162" t="s">
        <v>336</v>
      </c>
      <c r="W54" s="191" t="s">
        <v>336</v>
      </c>
      <c r="X54" s="204"/>
      <c r="Y54" s="137"/>
      <c r="Z54" s="145"/>
      <c r="AA54" s="282" t="str">
        <f>VLOOKUP("ふじ-"&amp;AG54&amp;"-A",'選手データ（ふじ）'!E:L,4,0)</f>
        <v>原田美代子</v>
      </c>
      <c r="AB54" s="284" t="s">
        <v>0</v>
      </c>
      <c r="AC54" s="282" t="str">
        <f>VLOOKUP("ふじ-"&amp;AG54&amp;"-B",'選手データ（ふじ）'!E:L,4,0)</f>
        <v>梅村ひろ江</v>
      </c>
      <c r="AD54" s="283" t="s">
        <v>1</v>
      </c>
      <c r="AE54" s="282" t="str">
        <f>VLOOKUP("ふじ-"&amp;AG54&amp;"-A",'選手データ（ふじ）'!E:L,8,0)</f>
        <v>愛知</v>
      </c>
      <c r="AF54" s="283" t="s">
        <v>2</v>
      </c>
      <c r="AG54" s="201">
        <v>56</v>
      </c>
    </row>
    <row r="55" spans="1:33" s="139" customFormat="1" ht="21.75" customHeight="1">
      <c r="A55" s="285"/>
      <c r="B55" s="129"/>
      <c r="C55" s="282"/>
      <c r="D55" s="284"/>
      <c r="E55" s="282"/>
      <c r="F55" s="283"/>
      <c r="G55" s="282">
        <f>IF(VLOOKUP("ふじ-"&amp;A54&amp;"-B",'選手データ（ふじ）'!E:L,8,0)=G54,"",VLOOKUP("ふじ-"&amp;A54&amp;"-B",'選手データ（ふじ）'!E:L,8,0))</f>
      </c>
      <c r="H55" s="283"/>
      <c r="I55" s="133"/>
      <c r="J55" s="239"/>
      <c r="K55" s="240"/>
      <c r="L55" s="240"/>
      <c r="M55" s="239"/>
      <c r="N55" s="238"/>
      <c r="O55" s="135"/>
      <c r="P55" s="160"/>
      <c r="Q55" s="135"/>
      <c r="R55" s="136"/>
      <c r="S55" s="167"/>
      <c r="T55" s="320"/>
      <c r="U55" s="188"/>
      <c r="V55" s="188"/>
      <c r="W55" s="207"/>
      <c r="X55" s="136"/>
      <c r="Y55" s="220">
        <v>1</v>
      </c>
      <c r="Z55" s="145"/>
      <c r="AA55" s="282"/>
      <c r="AB55" s="284"/>
      <c r="AC55" s="282"/>
      <c r="AD55" s="283"/>
      <c r="AE55" s="282">
        <f>IF(VLOOKUP("ふじ-"&amp;AG54&amp;"-B",'選手データ（ふじ）'!E:L,8,0)=AE54,"",VLOOKUP("ふじ-"&amp;AG54&amp;"-B",'選手データ（ふじ）'!E:L,8,0))</f>
      </c>
      <c r="AF55" s="283"/>
      <c r="AG55" s="201"/>
    </row>
    <row r="56" spans="1:33" s="139" customFormat="1" ht="21.75" customHeight="1" thickBot="1">
      <c r="A56" s="285">
        <v>41</v>
      </c>
      <c r="B56" s="129"/>
      <c r="C56" s="282" t="str">
        <f>VLOOKUP("ふじ-"&amp;A56&amp;"-A",'選手データ（ふじ）'!E:L,4,0)</f>
        <v>金井三重子</v>
      </c>
      <c r="D56" s="284" t="s">
        <v>0</v>
      </c>
      <c r="E56" s="282" t="str">
        <f>VLOOKUP("ふじ-"&amp;A56&amp;"-B",'選手データ（ふじ）'!E:L,4,0)</f>
        <v>長沢光代</v>
      </c>
      <c r="F56" s="283" t="s">
        <v>1</v>
      </c>
      <c r="G56" s="282" t="str">
        <f>VLOOKUP("ふじ-"&amp;A56&amp;"-A",'選手データ（ふじ）'!E:L,8,0)</f>
        <v>神奈川</v>
      </c>
      <c r="H56" s="283" t="s">
        <v>2</v>
      </c>
      <c r="I56" s="133"/>
      <c r="J56" s="306"/>
      <c r="K56" s="296" t="s">
        <v>336</v>
      </c>
      <c r="L56" s="296"/>
      <c r="M56" s="306"/>
      <c r="N56" s="354"/>
      <c r="O56" s="135"/>
      <c r="P56" s="160"/>
      <c r="Q56" s="135"/>
      <c r="R56" s="136"/>
      <c r="S56" s="167"/>
      <c r="T56" s="320"/>
      <c r="U56" s="177"/>
      <c r="V56" s="177"/>
      <c r="W56" s="177"/>
      <c r="X56" s="189"/>
      <c r="Y56" s="162" t="s">
        <v>336</v>
      </c>
      <c r="Z56" s="145"/>
      <c r="AA56" s="282" t="str">
        <f>VLOOKUP("ふじ-"&amp;AG56&amp;"-A",'選手データ（ふじ）'!E:L,4,0)</f>
        <v>荻野和子</v>
      </c>
      <c r="AB56" s="284" t="s">
        <v>0</v>
      </c>
      <c r="AC56" s="282" t="str">
        <f>VLOOKUP("ふじ-"&amp;AG56&amp;"-B",'選手データ（ふじ）'!E:L,4,0)</f>
        <v>藤原美佐子</v>
      </c>
      <c r="AD56" s="283" t="s">
        <v>1</v>
      </c>
      <c r="AE56" s="282" t="str">
        <f>VLOOKUP("ふじ-"&amp;AG56&amp;"-A",'選手データ（ふじ）'!E:L,8,0)</f>
        <v>岡山</v>
      </c>
      <c r="AF56" s="283" t="s">
        <v>2</v>
      </c>
      <c r="AG56" s="201">
        <v>57</v>
      </c>
    </row>
    <row r="57" spans="1:33" s="139" customFormat="1" ht="21.75" customHeight="1" thickBot="1" thickTop="1">
      <c r="A57" s="285"/>
      <c r="B57" s="129"/>
      <c r="C57" s="282"/>
      <c r="D57" s="284"/>
      <c r="E57" s="282"/>
      <c r="F57" s="283"/>
      <c r="G57" s="282">
        <f>IF(VLOOKUP("ふじ-"&amp;A56&amp;"-B",'選手データ（ふじ）'!E:L,8,0)=G56,"",VLOOKUP("ふじ-"&amp;A56&amp;"-B",'選手データ（ふじ）'!E:L,8,0))</f>
      </c>
      <c r="H57" s="283"/>
      <c r="I57" s="133"/>
      <c r="J57" s="173" t="s">
        <v>336</v>
      </c>
      <c r="K57" s="166"/>
      <c r="L57" s="173"/>
      <c r="M57" s="166"/>
      <c r="N57" s="173">
        <v>1</v>
      </c>
      <c r="O57" s="226"/>
      <c r="P57" s="160"/>
      <c r="Q57" s="135"/>
      <c r="R57" s="136"/>
      <c r="S57" s="167"/>
      <c r="T57" s="352"/>
      <c r="U57" s="215"/>
      <c r="V57" s="241">
        <v>1</v>
      </c>
      <c r="W57" s="215"/>
      <c r="X57" s="218">
        <v>0</v>
      </c>
      <c r="Y57" s="232"/>
      <c r="Z57" s="145"/>
      <c r="AA57" s="282"/>
      <c r="AB57" s="284"/>
      <c r="AC57" s="282"/>
      <c r="AD57" s="283"/>
      <c r="AE57" s="282">
        <f>IF(VLOOKUP("ふじ-"&amp;AG56&amp;"-B",'選手データ（ふじ）'!E:L,8,0)=AE56,"",VLOOKUP("ふじ-"&amp;AG56&amp;"-B",'選手データ（ふじ）'!E:L,8,0))</f>
      </c>
      <c r="AF57" s="283"/>
      <c r="AG57" s="201"/>
    </row>
    <row r="58" spans="1:33" s="139" customFormat="1" ht="21.75" customHeight="1" thickTop="1">
      <c r="A58" s="285">
        <v>42</v>
      </c>
      <c r="B58" s="129"/>
      <c r="C58" s="282" t="str">
        <f>VLOOKUP("ふじ-"&amp;A58&amp;"-A",'選手データ（ふじ）'!E:L,4,0)</f>
        <v>分銅晶子</v>
      </c>
      <c r="D58" s="284" t="s">
        <v>0</v>
      </c>
      <c r="E58" s="282" t="str">
        <f>VLOOKUP("ふじ-"&amp;A58&amp;"-B",'選手データ（ふじ）'!E:L,4,0)</f>
        <v>原田麗子</v>
      </c>
      <c r="F58" s="283" t="s">
        <v>1</v>
      </c>
      <c r="G58" s="282" t="str">
        <f>VLOOKUP("ふじ-"&amp;A58&amp;"-A",'選手データ（ふじ）'!E:L,8,0)</f>
        <v>愛知</v>
      </c>
      <c r="H58" s="283" t="s">
        <v>2</v>
      </c>
      <c r="I58" s="133"/>
      <c r="J58" s="173"/>
      <c r="K58" s="171"/>
      <c r="L58" s="170"/>
      <c r="M58" s="171"/>
      <c r="N58" s="173"/>
      <c r="O58" s="135"/>
      <c r="P58" s="160"/>
      <c r="Q58" s="135"/>
      <c r="R58" s="136"/>
      <c r="S58" s="150"/>
      <c r="T58" s="353">
        <v>1</v>
      </c>
      <c r="U58" s="242"/>
      <c r="V58" s="243"/>
      <c r="W58" s="244"/>
      <c r="X58" s="243"/>
      <c r="Y58" s="215"/>
      <c r="Z58" s="145"/>
      <c r="AA58" s="282" t="str">
        <f>VLOOKUP("ふじ-"&amp;AG58&amp;"-A",'選手データ（ふじ）'!E:L,4,0)</f>
        <v>座間悦子</v>
      </c>
      <c r="AB58" s="284" t="s">
        <v>0</v>
      </c>
      <c r="AC58" s="282" t="str">
        <f>VLOOKUP("ふじ-"&amp;AG58&amp;"-B",'選手データ（ふじ）'!E:L,4,0)</f>
        <v>篠崎皖子</v>
      </c>
      <c r="AD58" s="283" t="s">
        <v>1</v>
      </c>
      <c r="AE58" s="282" t="str">
        <f>VLOOKUP("ふじ-"&amp;AG58&amp;"-A",'選手データ（ふじ）'!E:L,8,0)</f>
        <v>栃木</v>
      </c>
      <c r="AF58" s="283" t="s">
        <v>2</v>
      </c>
      <c r="AG58" s="201">
        <v>58</v>
      </c>
    </row>
    <row r="59" spans="1:33" s="139" customFormat="1" ht="21.75" customHeight="1">
      <c r="A59" s="285"/>
      <c r="B59" s="129"/>
      <c r="C59" s="282"/>
      <c r="D59" s="284"/>
      <c r="E59" s="282"/>
      <c r="F59" s="283"/>
      <c r="G59" s="282">
        <f>IF(VLOOKUP("ふじ-"&amp;A58&amp;"-B",'選手データ（ふじ）'!E:L,8,0)=G58,"",VLOOKUP("ふじ-"&amp;A58&amp;"-B",'選手データ（ふじ）'!E:L,8,0))</f>
      </c>
      <c r="H59" s="283"/>
      <c r="I59" s="133"/>
      <c r="J59" s="183"/>
      <c r="K59" s="148">
        <v>1</v>
      </c>
      <c r="L59" s="183"/>
      <c r="M59" s="183" t="s">
        <v>336</v>
      </c>
      <c r="N59" s="173"/>
      <c r="O59" s="135"/>
      <c r="P59" s="160"/>
      <c r="Q59" s="135"/>
      <c r="R59" s="207"/>
      <c r="S59" s="150"/>
      <c r="T59" s="215"/>
      <c r="U59" s="215">
        <v>0</v>
      </c>
      <c r="V59" s="215"/>
      <c r="W59" s="215">
        <v>0</v>
      </c>
      <c r="X59" s="215"/>
      <c r="Y59" s="220">
        <v>1</v>
      </c>
      <c r="Z59" s="145"/>
      <c r="AA59" s="282"/>
      <c r="AB59" s="284"/>
      <c r="AC59" s="282"/>
      <c r="AD59" s="283"/>
      <c r="AE59" s="282">
        <f>IF(VLOOKUP("ふじ-"&amp;AG58&amp;"-B",'選手データ（ふじ）'!E:L,8,0)=AE58,"",VLOOKUP("ふじ-"&amp;AG58&amp;"-B",'選手データ（ふじ）'!E:L,8,0))</f>
      </c>
      <c r="AF59" s="283"/>
      <c r="AG59" s="201"/>
    </row>
    <row r="60" spans="1:33" s="139" customFormat="1" ht="21.75" customHeight="1" thickBot="1">
      <c r="A60" s="129"/>
      <c r="B60" s="129"/>
      <c r="C60" s="130"/>
      <c r="D60" s="131"/>
      <c r="E60" s="130"/>
      <c r="F60" s="132"/>
      <c r="G60" s="179"/>
      <c r="H60" s="133"/>
      <c r="I60" s="133"/>
      <c r="J60" s="135"/>
      <c r="K60" s="135"/>
      <c r="L60" s="135"/>
      <c r="M60" s="135"/>
      <c r="N60" s="135"/>
      <c r="O60" s="135"/>
      <c r="P60" s="293">
        <v>1</v>
      </c>
      <c r="Q60" s="182"/>
      <c r="R60" s="207"/>
      <c r="S60" s="291" t="s">
        <v>336</v>
      </c>
      <c r="T60" s="232"/>
      <c r="U60" s="232"/>
      <c r="V60" s="232"/>
      <c r="W60" s="232"/>
      <c r="X60" s="232"/>
      <c r="Y60" s="232"/>
      <c r="Z60" s="145"/>
      <c r="AA60" s="130"/>
      <c r="AB60" s="131"/>
      <c r="AC60" s="130"/>
      <c r="AD60" s="132"/>
      <c r="AE60" s="198"/>
      <c r="AF60" s="133"/>
      <c r="AG60" s="201"/>
    </row>
    <row r="61" spans="1:33" s="139" customFormat="1" ht="21.75" customHeight="1" thickTop="1">
      <c r="A61" s="129"/>
      <c r="B61" s="129"/>
      <c r="C61" s="130"/>
      <c r="D61" s="131"/>
      <c r="E61" s="130"/>
      <c r="F61" s="132"/>
      <c r="G61" s="179"/>
      <c r="H61" s="133"/>
      <c r="I61" s="133"/>
      <c r="J61" s="135"/>
      <c r="K61" s="135"/>
      <c r="L61" s="135"/>
      <c r="M61" s="135"/>
      <c r="N61" s="135"/>
      <c r="O61" s="135"/>
      <c r="P61" s="294"/>
      <c r="Q61" s="357"/>
      <c r="R61" s="356"/>
      <c r="S61" s="291"/>
      <c r="T61" s="136"/>
      <c r="U61" s="136"/>
      <c r="V61" s="136"/>
      <c r="W61" s="136"/>
      <c r="X61" s="136"/>
      <c r="Y61" s="136"/>
      <c r="Z61" s="145"/>
      <c r="AA61" s="130"/>
      <c r="AB61" s="131"/>
      <c r="AC61" s="130"/>
      <c r="AD61" s="132"/>
      <c r="AE61" s="198"/>
      <c r="AF61" s="133"/>
      <c r="AG61" s="201"/>
    </row>
    <row r="62" spans="1:33" s="139" customFormat="1" ht="21.75" customHeight="1" thickBot="1">
      <c r="A62" s="285">
        <v>43</v>
      </c>
      <c r="B62" s="129"/>
      <c r="C62" s="282" t="str">
        <f>VLOOKUP("ふじ-"&amp;A62&amp;"-A",'選手データ（ふじ）'!E:L,4,0)</f>
        <v>米沢由美</v>
      </c>
      <c r="D62" s="284" t="s">
        <v>0</v>
      </c>
      <c r="E62" s="282" t="str">
        <f>VLOOKUP("ふじ-"&amp;A62&amp;"-B",'選手データ（ふじ）'!E:L,4,0)</f>
        <v>遠藤由紀</v>
      </c>
      <c r="F62" s="283" t="s">
        <v>1</v>
      </c>
      <c r="G62" s="282" t="str">
        <f>VLOOKUP("ふじ-"&amp;A62&amp;"-A",'選手データ（ふじ）'!E:L,8,0)</f>
        <v>宮城</v>
      </c>
      <c r="H62" s="283" t="s">
        <v>2</v>
      </c>
      <c r="I62" s="133"/>
      <c r="J62" s="339" t="s">
        <v>336</v>
      </c>
      <c r="K62" s="339"/>
      <c r="L62" s="339"/>
      <c r="M62" s="339" t="s">
        <v>336</v>
      </c>
      <c r="N62" s="135"/>
      <c r="O62" s="135"/>
      <c r="P62" s="135"/>
      <c r="Q62" s="358"/>
      <c r="R62" s="313"/>
      <c r="S62" s="136"/>
      <c r="T62" s="136"/>
      <c r="U62" s="136"/>
      <c r="V62" s="315" t="s">
        <v>336</v>
      </c>
      <c r="W62" s="315"/>
      <c r="X62" s="315"/>
      <c r="Y62" s="315" t="s">
        <v>336</v>
      </c>
      <c r="Z62" s="145"/>
      <c r="AA62" s="251" t="s">
        <v>359</v>
      </c>
      <c r="AB62" s="284" t="s">
        <v>0</v>
      </c>
      <c r="AC62" s="282" t="str">
        <f>VLOOKUP("ふじ-"&amp;AG62&amp;"-B",'選手データ（ふじ）'!E:L,4,0)</f>
        <v>加藤秀子</v>
      </c>
      <c r="AD62" s="283" t="s">
        <v>1</v>
      </c>
      <c r="AE62" s="282" t="str">
        <f>VLOOKUP("ふじ-"&amp;AG62&amp;"-A",'選手データ（ふじ）'!E:L,8,0)</f>
        <v>愛知</v>
      </c>
      <c r="AF62" s="283" t="s">
        <v>2</v>
      </c>
      <c r="AG62" s="288">
        <v>59</v>
      </c>
    </row>
    <row r="63" spans="1:33" s="139" customFormat="1" ht="21.75" customHeight="1" thickTop="1">
      <c r="A63" s="285"/>
      <c r="B63" s="129"/>
      <c r="C63" s="282"/>
      <c r="D63" s="284"/>
      <c r="E63" s="282"/>
      <c r="F63" s="283"/>
      <c r="G63" s="282">
        <f>IF(VLOOKUP("ふじ-"&amp;A62&amp;"-B",'選手データ（ふじ）'!E:L,8,0)=G62,"",VLOOKUP("ふじ-"&amp;A62&amp;"-B",'選手データ（ふじ）'!E:L,8,0))</f>
      </c>
      <c r="H63" s="283"/>
      <c r="I63" s="133"/>
      <c r="J63" s="160"/>
      <c r="K63" s="135"/>
      <c r="L63" s="135"/>
      <c r="M63" s="309"/>
      <c r="N63" s="135"/>
      <c r="O63" s="135"/>
      <c r="P63" s="135"/>
      <c r="Q63" s="358"/>
      <c r="R63" s="313"/>
      <c r="S63" s="136"/>
      <c r="T63" s="136"/>
      <c r="U63" s="313"/>
      <c r="V63" s="136"/>
      <c r="W63" s="136"/>
      <c r="X63" s="136"/>
      <c r="Y63" s="167"/>
      <c r="Z63" s="145"/>
      <c r="AA63" s="179" t="s">
        <v>360</v>
      </c>
      <c r="AB63" s="284"/>
      <c r="AC63" s="282"/>
      <c r="AD63" s="283"/>
      <c r="AE63" s="282">
        <f>IF(VLOOKUP("ふじ-"&amp;AG62&amp;"-B",'選手データ（ふじ）'!E:L,8,0)=AE62,"",VLOOKUP("ふじ-"&amp;AG62&amp;"-B",'選手データ（ふじ）'!E:L,8,0))</f>
      </c>
      <c r="AF63" s="283"/>
      <c r="AG63" s="288"/>
    </row>
    <row r="64" spans="1:33" s="139" customFormat="1" ht="21.75" customHeight="1" thickBot="1">
      <c r="A64" s="285">
        <v>44</v>
      </c>
      <c r="B64" s="129"/>
      <c r="C64" s="282" t="str">
        <f>VLOOKUP("ふじ-"&amp;A64&amp;"-A",'選手データ（ふじ）'!E:L,4,0)</f>
        <v>川畑十糸子</v>
      </c>
      <c r="D64" s="284" t="s">
        <v>0</v>
      </c>
      <c r="E64" s="282" t="str">
        <f>VLOOKUP("ふじ-"&amp;A64&amp;"-B",'選手データ（ふじ）'!E:L,4,0)</f>
        <v>牧野幸代子</v>
      </c>
      <c r="F64" s="283" t="s">
        <v>1</v>
      </c>
      <c r="G64" s="282" t="str">
        <f>VLOOKUP("ふじ-"&amp;A64&amp;"-A",'選手データ（ふじ）'!E:L,8,0)</f>
        <v>京都</v>
      </c>
      <c r="H64" s="283" t="s">
        <v>2</v>
      </c>
      <c r="I64" s="133"/>
      <c r="J64" s="237"/>
      <c r="K64" s="223">
        <v>0</v>
      </c>
      <c r="L64" s="174"/>
      <c r="M64" s="310"/>
      <c r="N64" s="301" t="s">
        <v>336</v>
      </c>
      <c r="O64" s="135"/>
      <c r="P64" s="135"/>
      <c r="Q64" s="358"/>
      <c r="R64" s="313"/>
      <c r="S64" s="136"/>
      <c r="T64" s="137"/>
      <c r="U64" s="355" t="s">
        <v>336</v>
      </c>
      <c r="V64" s="162"/>
      <c r="W64" s="162"/>
      <c r="X64" s="162" t="s">
        <v>336</v>
      </c>
      <c r="Y64" s="208"/>
      <c r="Z64" s="145"/>
      <c r="AA64" s="282" t="str">
        <f>VLOOKUP("ふじ-"&amp;AG64&amp;"-A",'選手データ（ふじ）'!E:L,4,0)</f>
        <v>吉岡真知子</v>
      </c>
      <c r="AB64" s="284" t="s">
        <v>0</v>
      </c>
      <c r="AC64" s="282" t="str">
        <f>VLOOKUP("ふじ-"&amp;AG64&amp;"-B",'選手データ（ふじ）'!E:L,4,0)</f>
        <v>橋本多江子</v>
      </c>
      <c r="AD64" s="283" t="s">
        <v>1</v>
      </c>
      <c r="AE64" s="282" t="str">
        <f>VLOOKUP("ふじ-"&amp;AG64&amp;"-A",'選手データ（ふじ）'!E:L,8,0)</f>
        <v>京都</v>
      </c>
      <c r="AF64" s="283" t="s">
        <v>2</v>
      </c>
      <c r="AG64" s="288">
        <v>60</v>
      </c>
    </row>
    <row r="65" spans="1:33" s="139" customFormat="1" ht="21.75" customHeight="1" thickTop="1">
      <c r="A65" s="285"/>
      <c r="B65" s="129"/>
      <c r="C65" s="282"/>
      <c r="D65" s="284"/>
      <c r="E65" s="282"/>
      <c r="F65" s="283"/>
      <c r="G65" s="282">
        <f>IF(VLOOKUP("ふじ-"&amp;A64&amp;"-B",'選手データ（ふじ）'!E:L,8,0)=G64,"",VLOOKUP("ふじ-"&amp;A64&amp;"-B",'選手データ（ふじ）'!E:L,8,0))</f>
      </c>
      <c r="H65" s="283"/>
      <c r="I65" s="133"/>
      <c r="J65" s="148">
        <v>1</v>
      </c>
      <c r="K65" s="245"/>
      <c r="L65" s="209"/>
      <c r="M65" s="165"/>
      <c r="N65" s="309"/>
      <c r="O65" s="135"/>
      <c r="P65" s="135"/>
      <c r="Q65" s="358"/>
      <c r="R65" s="313"/>
      <c r="S65" s="136"/>
      <c r="T65" s="313"/>
      <c r="U65" s="152"/>
      <c r="V65" s="169"/>
      <c r="W65" s="158"/>
      <c r="X65" s="169"/>
      <c r="Y65" s="220">
        <v>3</v>
      </c>
      <c r="Z65" s="145"/>
      <c r="AA65" s="282"/>
      <c r="AB65" s="284"/>
      <c r="AC65" s="282"/>
      <c r="AD65" s="283"/>
      <c r="AE65" s="282">
        <f>IF(VLOOKUP("ふじ-"&amp;AG64&amp;"-B",'選手データ（ふじ）'!E:L,8,0)=AE64,"",VLOOKUP("ふじ-"&amp;AG64&amp;"-B",'選手データ（ふじ）'!E:L,8,0))</f>
      </c>
      <c r="AF65" s="283"/>
      <c r="AG65" s="288"/>
    </row>
    <row r="66" spans="1:33" s="139" customFormat="1" ht="21.75" customHeight="1">
      <c r="A66" s="285">
        <v>45</v>
      </c>
      <c r="B66" s="129"/>
      <c r="C66" s="282" t="str">
        <f>VLOOKUP("ふじ-"&amp;A66&amp;"-A",'選手データ（ふじ）'!E:L,4,0)</f>
        <v>宮崎里恵</v>
      </c>
      <c r="D66" s="284" t="s">
        <v>0</v>
      </c>
      <c r="E66" s="282" t="str">
        <f>VLOOKUP("ふじ-"&amp;A66&amp;"-B",'選手データ（ふじ）'!E:L,4,0)</f>
        <v>佐々木博美</v>
      </c>
      <c r="F66" s="283" t="s">
        <v>1</v>
      </c>
      <c r="G66" s="282" t="str">
        <f>VLOOKUP("ふじ-"&amp;A66&amp;"-A",'選手データ（ふじ）'!E:L,8,0)</f>
        <v>福井</v>
      </c>
      <c r="H66" s="283" t="s">
        <v>2</v>
      </c>
      <c r="I66" s="133"/>
      <c r="J66" s="135"/>
      <c r="K66" s="160"/>
      <c r="L66" s="135"/>
      <c r="M66" s="203"/>
      <c r="N66" s="300"/>
      <c r="O66" s="135"/>
      <c r="P66" s="135"/>
      <c r="Q66" s="358"/>
      <c r="R66" s="313"/>
      <c r="S66" s="136"/>
      <c r="T66" s="313"/>
      <c r="U66" s="152"/>
      <c r="V66" s="150"/>
      <c r="W66" s="152"/>
      <c r="X66" s="150"/>
      <c r="Y66" s="152"/>
      <c r="Z66" s="145"/>
      <c r="AA66" s="282" t="str">
        <f>VLOOKUP("ふじ-"&amp;AG66&amp;"-A",'選手データ（ふじ）'!E:L,4,0)</f>
        <v>会澤美恵子</v>
      </c>
      <c r="AB66" s="284" t="s">
        <v>0</v>
      </c>
      <c r="AC66" s="282" t="str">
        <f>VLOOKUP("ふじ-"&amp;AG66&amp;"-B",'選手データ（ふじ）'!E:L,4,0)</f>
        <v>浅香ひろみ</v>
      </c>
      <c r="AD66" s="283" t="s">
        <v>1</v>
      </c>
      <c r="AE66" s="282" t="str">
        <f>VLOOKUP("ふじ-"&amp;AG66&amp;"-A",'選手データ（ふじ）'!E:L,8,0)</f>
        <v>千葉</v>
      </c>
      <c r="AF66" s="283" t="s">
        <v>2</v>
      </c>
      <c r="AG66" s="288">
        <v>61</v>
      </c>
    </row>
    <row r="67" spans="1:33" s="139" customFormat="1" ht="21.75" customHeight="1" thickBot="1">
      <c r="A67" s="285"/>
      <c r="B67" s="129"/>
      <c r="C67" s="282"/>
      <c r="D67" s="284"/>
      <c r="E67" s="282"/>
      <c r="F67" s="283"/>
      <c r="G67" s="282">
        <f>IF(VLOOKUP("ふじ-"&amp;A66&amp;"-B",'選手データ（ふじ）'!E:L,8,0)=G66,"",VLOOKUP("ふじ-"&amp;A66&amp;"-B",'選手データ（ふじ）'!E:L,8,0))</f>
      </c>
      <c r="H67" s="283"/>
      <c r="I67" s="133"/>
      <c r="J67" s="209"/>
      <c r="K67" s="209" t="s">
        <v>336</v>
      </c>
      <c r="L67" s="209"/>
      <c r="M67" s="246">
        <v>0</v>
      </c>
      <c r="N67" s="300"/>
      <c r="O67" s="134" t="s">
        <v>336</v>
      </c>
      <c r="P67" s="135"/>
      <c r="Q67" s="358"/>
      <c r="R67" s="313"/>
      <c r="S67" s="136"/>
      <c r="T67" s="331">
        <v>3</v>
      </c>
      <c r="U67" s="215"/>
      <c r="V67" s="220">
        <v>0</v>
      </c>
      <c r="W67" s="220"/>
      <c r="X67" s="220">
        <v>1</v>
      </c>
      <c r="Y67" s="220"/>
      <c r="Z67" s="145"/>
      <c r="AA67" s="282"/>
      <c r="AB67" s="284"/>
      <c r="AC67" s="282"/>
      <c r="AD67" s="283"/>
      <c r="AE67" s="282">
        <f>IF(VLOOKUP("ふじ-"&amp;AG66&amp;"-B",'選手データ（ふじ）'!E:L,8,0)=AE66,"",VLOOKUP("ふじ-"&amp;AG66&amp;"-B",'選手データ（ふじ）'!E:L,8,0))</f>
      </c>
      <c r="AF67" s="283"/>
      <c r="AG67" s="288"/>
    </row>
    <row r="68" spans="1:33" s="139" customFormat="1" ht="21.75" customHeight="1" thickTop="1">
      <c r="A68" s="285">
        <v>46</v>
      </c>
      <c r="B68" s="129"/>
      <c r="C68" s="282" t="str">
        <f>VLOOKUP("ふじ-"&amp;A68&amp;"-A",'選手データ（ふじ）'!E:L,4,0)</f>
        <v>田中孝子</v>
      </c>
      <c r="D68" s="284" t="s">
        <v>0</v>
      </c>
      <c r="E68" s="282" t="str">
        <f>VLOOKUP("ふじ-"&amp;A68&amp;"-B",'選手データ（ふじ）'!E:L,4,0)</f>
        <v>牛尾曜子</v>
      </c>
      <c r="F68" s="283" t="s">
        <v>1</v>
      </c>
      <c r="G68" s="282" t="str">
        <f>VLOOKUP("ふじ-"&amp;A68&amp;"-A",'選手データ（ふじ）'!E:L,8,0)</f>
        <v>千葉</v>
      </c>
      <c r="H68" s="283" t="s">
        <v>2</v>
      </c>
      <c r="I68" s="133"/>
      <c r="J68" s="134" t="s">
        <v>336</v>
      </c>
      <c r="K68" s="134"/>
      <c r="L68" s="134"/>
      <c r="M68" s="234">
        <v>1</v>
      </c>
      <c r="N68" s="247"/>
      <c r="O68" s="299"/>
      <c r="P68" s="135"/>
      <c r="Q68" s="358"/>
      <c r="R68" s="313"/>
      <c r="S68" s="136"/>
      <c r="T68" s="187"/>
      <c r="U68" s="167"/>
      <c r="V68" s="214">
        <v>2</v>
      </c>
      <c r="W68" s="214"/>
      <c r="X68" s="214"/>
      <c r="Y68" s="214">
        <v>0</v>
      </c>
      <c r="Z68" s="145"/>
      <c r="AA68" s="282" t="str">
        <f>VLOOKUP("ふじ-"&amp;AG68&amp;"-A",'選手データ（ふじ）'!E:L,4,0)</f>
        <v>佐々木慶子</v>
      </c>
      <c r="AB68" s="284" t="s">
        <v>0</v>
      </c>
      <c r="AC68" s="282" t="str">
        <f>VLOOKUP("ふじ-"&amp;AG68&amp;"-B",'選手データ（ふじ）'!E:L,4,0)</f>
        <v>清地泰子</v>
      </c>
      <c r="AD68" s="283" t="s">
        <v>1</v>
      </c>
      <c r="AE68" s="282" t="str">
        <f>VLOOKUP("ふじ-"&amp;AG68&amp;"-A",'選手データ（ふじ）'!E:L,8,0)</f>
        <v>宮城</v>
      </c>
      <c r="AF68" s="283" t="s">
        <v>2</v>
      </c>
      <c r="AG68" s="288">
        <v>62</v>
      </c>
    </row>
    <row r="69" spans="1:33" s="139" customFormat="1" ht="21.75" customHeight="1">
      <c r="A69" s="285"/>
      <c r="B69" s="129"/>
      <c r="C69" s="282"/>
      <c r="D69" s="284"/>
      <c r="E69" s="282"/>
      <c r="F69" s="283"/>
      <c r="G69" s="282">
        <f>IF(VLOOKUP("ふじ-"&amp;A68&amp;"-B",'選手データ（ふじ）'!E:L,8,0)=G68,"",VLOOKUP("ふじ-"&amp;A68&amp;"-B",'選手データ（ふじ）'!E:L,8,0))</f>
      </c>
      <c r="H69" s="283"/>
      <c r="I69" s="133"/>
      <c r="J69" s="205"/>
      <c r="K69" s="206"/>
      <c r="L69" s="206"/>
      <c r="M69" s="239"/>
      <c r="N69" s="247"/>
      <c r="O69" s="300"/>
      <c r="P69" s="135"/>
      <c r="Q69" s="358"/>
      <c r="R69" s="313"/>
      <c r="S69" s="136"/>
      <c r="T69" s="167"/>
      <c r="U69" s="167"/>
      <c r="V69" s="181"/>
      <c r="W69" s="178"/>
      <c r="X69" s="178"/>
      <c r="Y69" s="181"/>
      <c r="Z69" s="145"/>
      <c r="AA69" s="282"/>
      <c r="AB69" s="284"/>
      <c r="AC69" s="282"/>
      <c r="AD69" s="283"/>
      <c r="AE69" s="282">
        <f>IF(VLOOKUP("ふじ-"&amp;AG68&amp;"-B",'選手データ（ふじ）'!E:L,8,0)=AE68,"",VLOOKUP("ふじ-"&amp;AG68&amp;"-B",'選手データ（ふじ）'!E:L,8,0))</f>
      </c>
      <c r="AF69" s="283"/>
      <c r="AG69" s="288"/>
    </row>
    <row r="70" spans="1:33" s="139" customFormat="1" ht="21.75" customHeight="1" thickBot="1">
      <c r="A70" s="285">
        <v>47</v>
      </c>
      <c r="B70" s="129"/>
      <c r="C70" s="282" t="str">
        <f>VLOOKUP("ふじ-"&amp;A70&amp;"-A",'選手データ（ふじ）'!E:L,4,0)</f>
        <v>藤田美保</v>
      </c>
      <c r="D70" s="284" t="s">
        <v>0</v>
      </c>
      <c r="E70" s="282" t="str">
        <f>VLOOKUP("ふじ-"&amp;A70&amp;"-B",'選手データ（ふじ）'!E:L,4,0)</f>
        <v>丹下智子</v>
      </c>
      <c r="F70" s="283" t="s">
        <v>1</v>
      </c>
      <c r="G70" s="282" t="str">
        <f>VLOOKUP("ふじ-"&amp;A70&amp;"-A",'選手データ（ふじ）'!E:L,8,0)</f>
        <v>愛媛</v>
      </c>
      <c r="H70" s="283" t="s">
        <v>2</v>
      </c>
      <c r="I70" s="133"/>
      <c r="J70" s="306"/>
      <c r="K70" s="296" t="s">
        <v>336</v>
      </c>
      <c r="L70" s="296"/>
      <c r="M70" s="359"/>
      <c r="N70" s="359"/>
      <c r="O70" s="300"/>
      <c r="P70" s="135"/>
      <c r="Q70" s="358"/>
      <c r="R70" s="313"/>
      <c r="S70" s="136"/>
      <c r="T70" s="167"/>
      <c r="U70" s="316"/>
      <c r="V70" s="316"/>
      <c r="W70" s="315"/>
      <c r="X70" s="315" t="s">
        <v>336</v>
      </c>
      <c r="Y70" s="316"/>
      <c r="Z70" s="145"/>
      <c r="AA70" s="282" t="str">
        <f>VLOOKUP("ふじ-"&amp;AG70&amp;"-A",'選手データ（ふじ）'!E:L,4,0)</f>
        <v>糠谷直美</v>
      </c>
      <c r="AB70" s="284" t="s">
        <v>0</v>
      </c>
      <c r="AC70" s="282" t="str">
        <f>VLOOKUP("ふじ-"&amp;AG70&amp;"-B",'選手データ（ふじ）'!E:L,4,0)</f>
        <v>筒井恵美子</v>
      </c>
      <c r="AD70" s="283" t="s">
        <v>1</v>
      </c>
      <c r="AE70" s="282" t="str">
        <f>VLOOKUP("ふじ-"&amp;AG70&amp;"-A",'選手データ（ふじ）'!E:L,8,0)</f>
        <v>静岡</v>
      </c>
      <c r="AF70" s="283" t="s">
        <v>2</v>
      </c>
      <c r="AG70" s="288">
        <v>63</v>
      </c>
    </row>
    <row r="71" spans="1:33" s="139" customFormat="1" ht="21.75" customHeight="1" thickTop="1">
      <c r="A71" s="285"/>
      <c r="B71" s="129"/>
      <c r="C71" s="282"/>
      <c r="D71" s="284"/>
      <c r="E71" s="282"/>
      <c r="F71" s="283"/>
      <c r="G71" s="282">
        <f>IF(VLOOKUP("ふじ-"&amp;A70&amp;"-B",'選手データ（ふじ）'!E:L,8,0)=G70,"",VLOOKUP("ふじ-"&amp;A70&amp;"-B",'選手データ（ふじ）'!E:L,8,0))</f>
      </c>
      <c r="H71" s="283"/>
      <c r="I71" s="133"/>
      <c r="J71" s="146">
        <v>2</v>
      </c>
      <c r="K71" s="149"/>
      <c r="L71" s="304"/>
      <c r="M71" s="149"/>
      <c r="N71" s="146">
        <v>1</v>
      </c>
      <c r="O71" s="300"/>
      <c r="P71" s="135"/>
      <c r="Q71" s="358"/>
      <c r="R71" s="313"/>
      <c r="S71" s="136"/>
      <c r="T71" s="150"/>
      <c r="U71" s="215">
        <v>1</v>
      </c>
      <c r="V71" s="150"/>
      <c r="W71" s="152"/>
      <c r="X71" s="150"/>
      <c r="Y71" s="152" t="s">
        <v>336</v>
      </c>
      <c r="Z71" s="145"/>
      <c r="AA71" s="282"/>
      <c r="AB71" s="284"/>
      <c r="AC71" s="282"/>
      <c r="AD71" s="283"/>
      <c r="AE71" s="282">
        <f>IF(VLOOKUP("ふじ-"&amp;AG70&amp;"-B",'選手データ（ふじ）'!E:L,8,0)=AE70,"",VLOOKUP("ふじ-"&amp;AG70&amp;"-B",'選手データ（ふじ）'!E:L,8,0))</f>
      </c>
      <c r="AF71" s="283"/>
      <c r="AG71" s="288"/>
    </row>
    <row r="72" spans="1:33" s="139" customFormat="1" ht="21.75" customHeight="1" thickBot="1">
      <c r="A72" s="285">
        <v>48</v>
      </c>
      <c r="B72" s="129"/>
      <c r="C72" s="282" t="str">
        <f>VLOOKUP("ふじ-"&amp;A72&amp;"-A",'選手データ（ふじ）'!E:L,4,0)</f>
        <v>髙倉ひろ子</v>
      </c>
      <c r="D72" s="284" t="s">
        <v>0</v>
      </c>
      <c r="E72" s="282" t="str">
        <f>VLOOKUP("ふじ-"&amp;A72&amp;"-B",'選手データ（ふじ）'!E:L,4,0)</f>
        <v>増田晶子</v>
      </c>
      <c r="F72" s="283" t="s">
        <v>1</v>
      </c>
      <c r="G72" s="282" t="str">
        <f>VLOOKUP("ふじ-"&amp;A72&amp;"-A",'選手データ（ふじ）'!E:L,8,0)</f>
        <v>愛知</v>
      </c>
      <c r="H72" s="283" t="s">
        <v>2</v>
      </c>
      <c r="I72" s="133"/>
      <c r="J72" s="146"/>
      <c r="K72" s="149"/>
      <c r="L72" s="172"/>
      <c r="M72" s="166"/>
      <c r="N72" s="173"/>
      <c r="O72" s="300"/>
      <c r="P72" s="135"/>
      <c r="Q72" s="358"/>
      <c r="R72" s="313"/>
      <c r="S72" s="136"/>
      <c r="T72" s="150"/>
      <c r="U72" s="152"/>
      <c r="V72" s="150"/>
      <c r="W72" s="152"/>
      <c r="X72" s="150"/>
      <c r="Y72" s="157"/>
      <c r="Z72" s="145"/>
      <c r="AA72" s="282" t="str">
        <f>VLOOKUP("ふじ-"&amp;AG72&amp;"-A",'選手データ（ふじ）'!E:L,4,0)</f>
        <v>武田洋子</v>
      </c>
      <c r="AB72" s="284" t="s">
        <v>0</v>
      </c>
      <c r="AC72" s="282" t="str">
        <f>VLOOKUP("ふじ-"&amp;AG72&amp;"-B",'選手データ（ふじ）'!E:L,4,0)</f>
        <v>村越紀恵子</v>
      </c>
      <c r="AD72" s="283" t="s">
        <v>1</v>
      </c>
      <c r="AE72" s="282" t="str">
        <f>VLOOKUP("ふじ-"&amp;AG72&amp;"-A",'選手データ（ふじ）'!E:L,8,0)</f>
        <v>愛媛</v>
      </c>
      <c r="AF72" s="283" t="s">
        <v>2</v>
      </c>
      <c r="AG72" s="288">
        <v>64</v>
      </c>
    </row>
    <row r="73" spans="1:33" s="139" customFormat="1" ht="21.75" customHeight="1" thickTop="1">
      <c r="A73" s="285"/>
      <c r="B73" s="129"/>
      <c r="C73" s="282"/>
      <c r="D73" s="284"/>
      <c r="E73" s="282"/>
      <c r="F73" s="283"/>
      <c r="G73" s="282">
        <f>IF(VLOOKUP("ふじ-"&amp;A72&amp;"-B",'選手データ（ふじ）'!E:L,8,0)=G72,"",VLOOKUP("ふじ-"&amp;A72&amp;"-B",'選手データ（ふじ）'!E:L,8,0))</f>
      </c>
      <c r="H73" s="283"/>
      <c r="I73" s="133"/>
      <c r="J73" s="148"/>
      <c r="K73" s="148">
        <v>1</v>
      </c>
      <c r="L73" s="183"/>
      <c r="M73" s="183" t="s">
        <v>336</v>
      </c>
      <c r="N73" s="173"/>
      <c r="O73" s="160"/>
      <c r="P73" s="311" t="s">
        <v>336</v>
      </c>
      <c r="Q73" s="300"/>
      <c r="R73" s="136"/>
      <c r="S73" s="337" t="s">
        <v>336</v>
      </c>
      <c r="T73" s="152"/>
      <c r="U73" s="152"/>
      <c r="V73" s="158" t="s">
        <v>336</v>
      </c>
      <c r="W73" s="220"/>
      <c r="X73" s="220">
        <v>1</v>
      </c>
      <c r="Y73" s="152"/>
      <c r="Z73" s="145"/>
      <c r="AA73" s="282"/>
      <c r="AB73" s="284"/>
      <c r="AC73" s="282"/>
      <c r="AD73" s="283"/>
      <c r="AE73" s="282">
        <f>IF(VLOOKUP("ふじ-"&amp;AG72&amp;"-B",'選手データ（ふじ）'!E:L,8,0)=AE72,"",VLOOKUP("ふじ-"&amp;AG72&amp;"-B",'選手データ（ふじ）'!E:L,8,0))</f>
      </c>
      <c r="AF73" s="283"/>
      <c r="AG73" s="288"/>
    </row>
    <row r="74" spans="1:33" s="139" customFormat="1" ht="21.75" customHeight="1" thickBot="1">
      <c r="A74" s="285">
        <v>49</v>
      </c>
      <c r="B74" s="129"/>
      <c r="C74" s="282" t="str">
        <f>VLOOKUP("ふじ-"&amp;A74&amp;"-A",'選手データ（ふじ）'!E:L,4,0)</f>
        <v>内田純子</v>
      </c>
      <c r="D74" s="284" t="s">
        <v>0</v>
      </c>
      <c r="E74" s="282" t="str">
        <f>VLOOKUP("ふじ-"&amp;A74&amp;"-B",'選手データ（ふじ）'!E:L,4,0)</f>
        <v>望月芙美代</v>
      </c>
      <c r="F74" s="283" t="s">
        <v>1</v>
      </c>
      <c r="G74" s="282" t="str">
        <f>VLOOKUP("ふじ-"&amp;A74&amp;"-A",'選手データ（ふじ）'!E:L,8,0)</f>
        <v>静岡</v>
      </c>
      <c r="H74" s="283" t="s">
        <v>2</v>
      </c>
      <c r="I74" s="133"/>
      <c r="J74" s="296" t="s">
        <v>336</v>
      </c>
      <c r="K74" s="339"/>
      <c r="L74" s="296"/>
      <c r="M74" s="296"/>
      <c r="N74" s="296" t="s">
        <v>336</v>
      </c>
      <c r="O74" s="160"/>
      <c r="P74" s="135"/>
      <c r="Q74" s="300"/>
      <c r="R74" s="136"/>
      <c r="S74" s="313"/>
      <c r="T74" s="137"/>
      <c r="U74" s="315" t="s">
        <v>336</v>
      </c>
      <c r="V74" s="315"/>
      <c r="W74" s="315"/>
      <c r="X74" s="315"/>
      <c r="Y74" s="315" t="s">
        <v>336</v>
      </c>
      <c r="Z74" s="163"/>
      <c r="AA74" s="282" t="str">
        <f>VLOOKUP("ふじ-"&amp;AG74&amp;"-A",'選手データ（ふじ）'!E:L,4,0)</f>
        <v>伊守美江子</v>
      </c>
      <c r="AB74" s="284" t="s">
        <v>0</v>
      </c>
      <c r="AC74" s="282" t="str">
        <f>VLOOKUP("ふじ-"&amp;AG74&amp;"-B",'選手データ（ふじ）'!E:L,4,0)</f>
        <v>増田みさ子</v>
      </c>
      <c r="AD74" s="283" t="s">
        <v>1</v>
      </c>
      <c r="AE74" s="193" t="str">
        <f>VLOOKUP("ふじ-"&amp;AG74&amp;"-A",'選手データ（ふじ）'!E:L,8,0)</f>
        <v>群馬</v>
      </c>
      <c r="AF74" s="283" t="s">
        <v>2</v>
      </c>
      <c r="AG74" s="288">
        <v>65</v>
      </c>
    </row>
    <row r="75" spans="1:33" s="139" customFormat="1" ht="21.75" customHeight="1" thickTop="1">
      <c r="A75" s="285"/>
      <c r="B75" s="129"/>
      <c r="C75" s="282"/>
      <c r="D75" s="284"/>
      <c r="E75" s="282"/>
      <c r="F75" s="283"/>
      <c r="G75" s="282">
        <f>IF(VLOOKUP("ふじ-"&amp;A74&amp;"-B",'選手データ（ふじ）'!E:L,8,0)=G74,"",VLOOKUP("ふじ-"&amp;A74&amp;"-B",'選手データ（ふじ）'!E:L,8,0))</f>
      </c>
      <c r="H75" s="283"/>
      <c r="I75" s="133"/>
      <c r="J75" s="295"/>
      <c r="K75" s="135"/>
      <c r="L75" s="134"/>
      <c r="M75" s="134"/>
      <c r="N75" s="297"/>
      <c r="O75" s="160"/>
      <c r="P75" s="135"/>
      <c r="Q75" s="300"/>
      <c r="R75" s="136"/>
      <c r="S75" s="313"/>
      <c r="T75" s="333"/>
      <c r="U75" s="136"/>
      <c r="V75" s="136"/>
      <c r="W75" s="136"/>
      <c r="X75" s="207"/>
      <c r="Y75" s="136"/>
      <c r="Z75" s="145"/>
      <c r="AA75" s="282"/>
      <c r="AB75" s="284"/>
      <c r="AC75" s="282"/>
      <c r="AD75" s="283"/>
      <c r="AE75" s="179" t="str">
        <f>IF(VLOOKUP("ふじ-"&amp;AG74&amp;"-B",'選手データ（ふじ）'!E:L,8,0)=AE74,"",VLOOKUP("ふじ-"&amp;AG74&amp;"-B",'選手データ（ふじ）'!E:L,8,0))</f>
        <v>栃木</v>
      </c>
      <c r="AF75" s="283"/>
      <c r="AG75" s="288"/>
    </row>
    <row r="76" spans="1:33" s="139" customFormat="1" ht="21.75" customHeight="1" thickBot="1">
      <c r="A76" s="285">
        <v>50</v>
      </c>
      <c r="B76" s="129"/>
      <c r="C76" s="282" t="str">
        <f>VLOOKUP("ふじ-"&amp;A76&amp;"-A",'選手データ（ふじ）'!E:L,4,0)</f>
        <v>島田功子</v>
      </c>
      <c r="D76" s="284" t="s">
        <v>0</v>
      </c>
      <c r="E76" s="282" t="str">
        <f>VLOOKUP("ふじ-"&amp;A76&amp;"-B",'選手データ（ふじ）'!E:L,4,0)</f>
        <v>石川節子</v>
      </c>
      <c r="F76" s="283" t="s">
        <v>1</v>
      </c>
      <c r="G76" s="193" t="str">
        <f>VLOOKUP("ふじ-"&amp;A76&amp;"-A",'選手データ（ふじ）'!E:L,8,0)</f>
        <v>島根</v>
      </c>
      <c r="H76" s="283" t="s">
        <v>2</v>
      </c>
      <c r="I76" s="133"/>
      <c r="J76" s="248"/>
      <c r="K76" s="223"/>
      <c r="L76" s="159">
        <v>0</v>
      </c>
      <c r="M76" s="159"/>
      <c r="N76" s="360"/>
      <c r="O76" s="361"/>
      <c r="P76" s="226"/>
      <c r="Q76" s="300"/>
      <c r="R76" s="136"/>
      <c r="S76" s="313"/>
      <c r="T76" s="363"/>
      <c r="U76" s="162"/>
      <c r="V76" s="162"/>
      <c r="W76" s="162" t="s">
        <v>336</v>
      </c>
      <c r="X76" s="191"/>
      <c r="Y76" s="162"/>
      <c r="Z76" s="145"/>
      <c r="AA76" s="282" t="str">
        <f>VLOOKUP("ふじ-"&amp;AG76&amp;"-A",'選手データ（ふじ）'!E:L,4,0)</f>
        <v>斉藤兄子</v>
      </c>
      <c r="AB76" s="284" t="s">
        <v>0</v>
      </c>
      <c r="AC76" s="282" t="str">
        <f>VLOOKUP("ふじ-"&amp;AG76&amp;"-B",'選手データ（ふじ）'!E:L,4,0)</f>
        <v>中嶋聡美</v>
      </c>
      <c r="AD76" s="283" t="s">
        <v>1</v>
      </c>
      <c r="AE76" s="282" t="str">
        <f>VLOOKUP("ふじ-"&amp;AG76&amp;"-A",'選手データ（ふじ）'!E:L,8,0)</f>
        <v>愛知</v>
      </c>
      <c r="AF76" s="283" t="s">
        <v>2</v>
      </c>
      <c r="AG76" s="288">
        <v>66</v>
      </c>
    </row>
    <row r="77" spans="1:33" s="139" customFormat="1" ht="21.75" customHeight="1" thickTop="1">
      <c r="A77" s="285"/>
      <c r="B77" s="129"/>
      <c r="C77" s="282"/>
      <c r="D77" s="284"/>
      <c r="E77" s="282"/>
      <c r="F77" s="283"/>
      <c r="G77" s="179" t="str">
        <f>IF(VLOOKUP("ふじ-"&amp;A76&amp;"-B",'選手データ（ふじ）'!E:L,8,0)=G76,"",VLOOKUP("ふじ-"&amp;A76&amp;"-B",'選手データ（ふじ）'!E:L,8,0))</f>
        <v>栃木</v>
      </c>
      <c r="H77" s="283"/>
      <c r="I77" s="133"/>
      <c r="J77" s="146">
        <v>0</v>
      </c>
      <c r="K77" s="146"/>
      <c r="L77" s="147"/>
      <c r="M77" s="148"/>
      <c r="N77" s="149"/>
      <c r="O77" s="146">
        <v>0</v>
      </c>
      <c r="P77" s="226"/>
      <c r="Q77" s="300"/>
      <c r="R77" s="136"/>
      <c r="S77" s="152" t="s">
        <v>336</v>
      </c>
      <c r="T77" s="362"/>
      <c r="U77" s="219"/>
      <c r="V77" s="218"/>
      <c r="W77" s="220"/>
      <c r="X77" s="220"/>
      <c r="Y77" s="220">
        <v>0</v>
      </c>
      <c r="Z77" s="145"/>
      <c r="AA77" s="282"/>
      <c r="AB77" s="284"/>
      <c r="AC77" s="282"/>
      <c r="AD77" s="283"/>
      <c r="AE77" s="282">
        <f>IF(VLOOKUP("ふじ-"&amp;AG76&amp;"-B",'選手データ（ふじ）'!E:L,8,0)=AE76,"",VLOOKUP("ふじ-"&amp;AG76&amp;"-B",'選手データ（ふじ）'!E:L,8,0))</f>
      </c>
      <c r="AF77" s="283"/>
      <c r="AG77" s="288"/>
    </row>
    <row r="78" spans="1:33" s="139" customFormat="1" ht="21.75" customHeight="1">
      <c r="A78" s="285">
        <v>51</v>
      </c>
      <c r="B78" s="129"/>
      <c r="C78" s="282" t="str">
        <f>VLOOKUP("ふじ-"&amp;A78&amp;"-A",'選手データ（ふじ）'!E:L,4,0)</f>
        <v>垣沼洋子</v>
      </c>
      <c r="D78" s="284" t="s">
        <v>0</v>
      </c>
      <c r="E78" s="282" t="str">
        <f>VLOOKUP("ふじ-"&amp;A78&amp;"-B",'選手データ（ふじ）'!E:L,4,0)</f>
        <v>加藤しず江</v>
      </c>
      <c r="F78" s="283" t="s">
        <v>1</v>
      </c>
      <c r="G78" s="282" t="str">
        <f>VLOOKUP("ふじ-"&amp;A78&amp;"-A",'選手データ（ふじ）'!E:L,8,0)</f>
        <v>東京</v>
      </c>
      <c r="H78" s="283" t="s">
        <v>2</v>
      </c>
      <c r="I78" s="133"/>
      <c r="J78" s="170"/>
      <c r="K78" s="170"/>
      <c r="L78" s="171"/>
      <c r="M78" s="170"/>
      <c r="N78" s="154"/>
      <c r="O78" s="173"/>
      <c r="P78" s="135"/>
      <c r="Q78" s="300"/>
      <c r="R78" s="136"/>
      <c r="S78" s="152"/>
      <c r="T78" s="152"/>
      <c r="U78" s="242"/>
      <c r="V78" s="243"/>
      <c r="W78" s="215"/>
      <c r="X78" s="215"/>
      <c r="Y78" s="244"/>
      <c r="Z78" s="145"/>
      <c r="AA78" s="282" t="str">
        <f>VLOOKUP("ふじ-"&amp;AG78&amp;"-A",'選手データ（ふじ）'!E:L,4,0)</f>
        <v>江本素子</v>
      </c>
      <c r="AB78" s="284" t="s">
        <v>0</v>
      </c>
      <c r="AC78" s="282" t="str">
        <f>VLOOKUP("ふじ-"&amp;AG78&amp;"-B",'選手データ（ふじ）'!E:L,4,0)</f>
        <v>岩間喜久子</v>
      </c>
      <c r="AD78" s="283" t="s">
        <v>1</v>
      </c>
      <c r="AE78" s="193" t="str">
        <f>VLOOKUP("ふじ-"&amp;AG78&amp;"-A",'選手データ（ふじ）'!E:L,8,0)</f>
        <v>千葉</v>
      </c>
      <c r="AF78" s="283" t="s">
        <v>2</v>
      </c>
      <c r="AG78" s="288">
        <v>67</v>
      </c>
    </row>
    <row r="79" spans="1:33" s="139" customFormat="1" ht="21.75" customHeight="1">
      <c r="A79" s="285"/>
      <c r="B79" s="129"/>
      <c r="C79" s="282"/>
      <c r="D79" s="284"/>
      <c r="E79" s="282"/>
      <c r="F79" s="283"/>
      <c r="G79" s="282">
        <f>IF(VLOOKUP("ふじ-"&amp;A78&amp;"-B",'選手データ（ふじ）'!E:L,8,0)=G78,"",VLOOKUP("ふじ-"&amp;A78&amp;"-B",'選手データ（ふじ）'!E:L,8,0))</f>
      </c>
      <c r="H79" s="283"/>
      <c r="I79" s="133"/>
      <c r="J79" s="183"/>
      <c r="K79" s="183"/>
      <c r="L79" s="183" t="s">
        <v>336</v>
      </c>
      <c r="M79" s="183"/>
      <c r="N79" s="146">
        <v>1</v>
      </c>
      <c r="O79" s="173"/>
      <c r="P79" s="135"/>
      <c r="Q79" s="300"/>
      <c r="R79" s="136"/>
      <c r="S79" s="152"/>
      <c r="T79" s="152"/>
      <c r="U79" s="215">
        <v>0</v>
      </c>
      <c r="V79" s="220"/>
      <c r="W79" s="220">
        <v>0</v>
      </c>
      <c r="X79" s="220"/>
      <c r="Y79" s="215"/>
      <c r="Z79" s="145"/>
      <c r="AA79" s="282"/>
      <c r="AB79" s="284"/>
      <c r="AC79" s="282"/>
      <c r="AD79" s="283"/>
      <c r="AE79" s="179" t="str">
        <f>IF(VLOOKUP("ふじ-"&amp;AG78&amp;"-B",'選手データ（ふじ）'!E:L,8,0)=AE78,"",VLOOKUP("ふじ-"&amp;AG78&amp;"-B",'選手データ（ふじ）'!E:L,8,0))</f>
        <v>鳥取</v>
      </c>
      <c r="AF79" s="283"/>
      <c r="AG79" s="288"/>
    </row>
    <row r="80" spans="13:33" ht="21.75" customHeight="1">
      <c r="M80" s="135"/>
      <c r="Q80" s="300"/>
      <c r="S80" s="152"/>
      <c r="T80" s="152"/>
      <c r="U80" s="152"/>
      <c r="V80" s="152"/>
      <c r="W80" s="152"/>
      <c r="X80" s="152"/>
      <c r="Y80" s="152"/>
      <c r="AG80" s="139"/>
    </row>
    <row r="81" spans="13:33" ht="21.75" customHeight="1">
      <c r="M81" s="135"/>
      <c r="AG81" s="139"/>
    </row>
    <row r="82" ht="21.75" customHeight="1">
      <c r="AG82" s="139"/>
    </row>
    <row r="83" ht="21.75" customHeight="1">
      <c r="AG83" s="139"/>
    </row>
    <row r="84" ht="21.75" customHeight="1">
      <c r="AG84" s="139"/>
    </row>
    <row r="85" ht="21.75" customHeight="1">
      <c r="AG85" s="139"/>
    </row>
    <row r="86" ht="21.75" customHeight="1">
      <c r="AG86" s="139"/>
    </row>
    <row r="87" ht="21.75" customHeight="1">
      <c r="AG87" s="139"/>
    </row>
    <row r="88" ht="21.75" customHeight="1">
      <c r="AG88" s="139"/>
    </row>
  </sheetData>
  <sheetProtection/>
  <mergeCells count="474">
    <mergeCell ref="C33:C34"/>
    <mergeCell ref="D33:D34"/>
    <mergeCell ref="E33:E34"/>
    <mergeCell ref="AF78:AF79"/>
    <mergeCell ref="AB76:AB77"/>
    <mergeCell ref="AB74:AB75"/>
    <mergeCell ref="AD72:AD73"/>
    <mergeCell ref="AF76:AF77"/>
    <mergeCell ref="AD74:AD75"/>
    <mergeCell ref="AF74:AF75"/>
    <mergeCell ref="AB78:AB79"/>
    <mergeCell ref="AC78:AC79"/>
    <mergeCell ref="F76:F77"/>
    <mergeCell ref="F33:F34"/>
    <mergeCell ref="A35:A36"/>
    <mergeCell ref="C35:C36"/>
    <mergeCell ref="D35:D36"/>
    <mergeCell ref="E35:E36"/>
    <mergeCell ref="F35:F36"/>
    <mergeCell ref="A33:A34"/>
    <mergeCell ref="AD76:AD77"/>
    <mergeCell ref="D74:D75"/>
    <mergeCell ref="AA74:AA75"/>
    <mergeCell ref="AG76:AG77"/>
    <mergeCell ref="A78:A79"/>
    <mergeCell ref="C78:C79"/>
    <mergeCell ref="D78:D79"/>
    <mergeCell ref="E78:E79"/>
    <mergeCell ref="F78:F79"/>
    <mergeCell ref="H78:H79"/>
    <mergeCell ref="A76:A77"/>
    <mergeCell ref="C76:C77"/>
    <mergeCell ref="D76:D77"/>
    <mergeCell ref="E76:E77"/>
    <mergeCell ref="H76:H77"/>
    <mergeCell ref="AC76:AC77"/>
    <mergeCell ref="AG78:AG79"/>
    <mergeCell ref="A37:A38"/>
    <mergeCell ref="C37:C38"/>
    <mergeCell ref="D37:D38"/>
    <mergeCell ref="E37:E38"/>
    <mergeCell ref="F37:F38"/>
    <mergeCell ref="AF72:AF73"/>
    <mergeCell ref="AF70:AF71"/>
    <mergeCell ref="H72:H73"/>
    <mergeCell ref="AD46:AD47"/>
    <mergeCell ref="AG70:AG71"/>
    <mergeCell ref="AG74:AG75"/>
    <mergeCell ref="AC56:AC57"/>
    <mergeCell ref="AD56:AD57"/>
    <mergeCell ref="AG72:AG73"/>
    <mergeCell ref="AC74:AC75"/>
    <mergeCell ref="AD70:AD71"/>
    <mergeCell ref="AC70:AC71"/>
    <mergeCell ref="AE72:AE73"/>
    <mergeCell ref="AG68:AG69"/>
    <mergeCell ref="AA72:AA73"/>
    <mergeCell ref="A70:A71"/>
    <mergeCell ref="C70:C71"/>
    <mergeCell ref="D70:D71"/>
    <mergeCell ref="E70:E71"/>
    <mergeCell ref="A72:A73"/>
    <mergeCell ref="C72:C73"/>
    <mergeCell ref="D72:D73"/>
    <mergeCell ref="A74:A75"/>
    <mergeCell ref="C74:C75"/>
    <mergeCell ref="F70:F71"/>
    <mergeCell ref="H70:H71"/>
    <mergeCell ref="H74:H75"/>
    <mergeCell ref="E72:E73"/>
    <mergeCell ref="E74:E75"/>
    <mergeCell ref="F74:F75"/>
    <mergeCell ref="F72:F73"/>
    <mergeCell ref="A68:A69"/>
    <mergeCell ref="C68:C69"/>
    <mergeCell ref="D68:D69"/>
    <mergeCell ref="E68:E69"/>
    <mergeCell ref="AD66:AD67"/>
    <mergeCell ref="AB68:AB69"/>
    <mergeCell ref="AC68:AC69"/>
    <mergeCell ref="AA66:AA67"/>
    <mergeCell ref="AB66:AB67"/>
    <mergeCell ref="F68:F69"/>
    <mergeCell ref="H68:H69"/>
    <mergeCell ref="E66:E67"/>
    <mergeCell ref="AG66:AG67"/>
    <mergeCell ref="H66:H67"/>
    <mergeCell ref="AE68:AE69"/>
    <mergeCell ref="AA68:AA69"/>
    <mergeCell ref="AF68:AF69"/>
    <mergeCell ref="AF66:AF67"/>
    <mergeCell ref="AC66:AC67"/>
    <mergeCell ref="A66:A67"/>
    <mergeCell ref="C66:C67"/>
    <mergeCell ref="D66:D67"/>
    <mergeCell ref="F66:F67"/>
    <mergeCell ref="AC64:AC65"/>
    <mergeCell ref="AA64:AA65"/>
    <mergeCell ref="AB64:AB65"/>
    <mergeCell ref="AG62:AG63"/>
    <mergeCell ref="D64:D65"/>
    <mergeCell ref="E64:E65"/>
    <mergeCell ref="F64:F65"/>
    <mergeCell ref="H64:H65"/>
    <mergeCell ref="F62:F63"/>
    <mergeCell ref="AF64:AF65"/>
    <mergeCell ref="AG64:AG65"/>
    <mergeCell ref="D62:D63"/>
    <mergeCell ref="E62:E63"/>
    <mergeCell ref="G64:G65"/>
    <mergeCell ref="D58:D59"/>
    <mergeCell ref="E58:E59"/>
    <mergeCell ref="F58:F59"/>
    <mergeCell ref="A64:A65"/>
    <mergeCell ref="C64:C65"/>
    <mergeCell ref="A62:A63"/>
    <mergeCell ref="C62:C63"/>
    <mergeCell ref="AF58:AF59"/>
    <mergeCell ref="AB62:AB63"/>
    <mergeCell ref="AC62:AC63"/>
    <mergeCell ref="AD62:AD63"/>
    <mergeCell ref="AF62:AF63"/>
    <mergeCell ref="AB58:AB59"/>
    <mergeCell ref="AC54:AC55"/>
    <mergeCell ref="A52:A53"/>
    <mergeCell ref="C52:C53"/>
    <mergeCell ref="D52:D53"/>
    <mergeCell ref="E52:E53"/>
    <mergeCell ref="F52:F53"/>
    <mergeCell ref="G54:G55"/>
    <mergeCell ref="G52:G53"/>
    <mergeCell ref="B52:B53"/>
    <mergeCell ref="A58:A59"/>
    <mergeCell ref="C58:C59"/>
    <mergeCell ref="AA54:AA55"/>
    <mergeCell ref="H52:H53"/>
    <mergeCell ref="A56:A57"/>
    <mergeCell ref="C56:C57"/>
    <mergeCell ref="D56:D57"/>
    <mergeCell ref="E56:E57"/>
    <mergeCell ref="F56:F57"/>
    <mergeCell ref="AA58:AA59"/>
    <mergeCell ref="AD54:AD55"/>
    <mergeCell ref="AF54:AF55"/>
    <mergeCell ref="A54:A55"/>
    <mergeCell ref="C54:C55"/>
    <mergeCell ref="D54:D55"/>
    <mergeCell ref="E54:E55"/>
    <mergeCell ref="F54:F55"/>
    <mergeCell ref="H54:H55"/>
    <mergeCell ref="AE54:AE55"/>
    <mergeCell ref="AB54:AB55"/>
    <mergeCell ref="AG50:AG51"/>
    <mergeCell ref="AA52:AA53"/>
    <mergeCell ref="AB52:AB53"/>
    <mergeCell ref="AC52:AC53"/>
    <mergeCell ref="AD52:AD53"/>
    <mergeCell ref="AG52:AG53"/>
    <mergeCell ref="AA50:AA51"/>
    <mergeCell ref="AD50:AD51"/>
    <mergeCell ref="AF52:AF53"/>
    <mergeCell ref="AF50:AF51"/>
    <mergeCell ref="H48:H49"/>
    <mergeCell ref="G48:G49"/>
    <mergeCell ref="AA46:AA47"/>
    <mergeCell ref="F46:F47"/>
    <mergeCell ref="A50:A51"/>
    <mergeCell ref="C50:C51"/>
    <mergeCell ref="D50:D51"/>
    <mergeCell ref="E50:E51"/>
    <mergeCell ref="A48:A49"/>
    <mergeCell ref="C48:C49"/>
    <mergeCell ref="D48:D49"/>
    <mergeCell ref="E48:E49"/>
    <mergeCell ref="AB50:AB51"/>
    <mergeCell ref="AC50:AC51"/>
    <mergeCell ref="F50:F51"/>
    <mergeCell ref="H50:H51"/>
    <mergeCell ref="G50:G51"/>
    <mergeCell ref="F48:F49"/>
    <mergeCell ref="AG46:AG47"/>
    <mergeCell ref="AF44:AF45"/>
    <mergeCell ref="AB44:AB45"/>
    <mergeCell ref="AC44:AC45"/>
    <mergeCell ref="AG44:AG45"/>
    <mergeCell ref="AC46:AC47"/>
    <mergeCell ref="A46:A47"/>
    <mergeCell ref="C46:C47"/>
    <mergeCell ref="D46:D47"/>
    <mergeCell ref="E46:E47"/>
    <mergeCell ref="AB46:AB47"/>
    <mergeCell ref="AF46:AF47"/>
    <mergeCell ref="AG42:AG43"/>
    <mergeCell ref="H44:H45"/>
    <mergeCell ref="H42:H43"/>
    <mergeCell ref="AA44:AA45"/>
    <mergeCell ref="AD44:AD45"/>
    <mergeCell ref="AF42:AF43"/>
    <mergeCell ref="G42:G43"/>
    <mergeCell ref="G44:G45"/>
    <mergeCell ref="A42:A43"/>
    <mergeCell ref="C42:C43"/>
    <mergeCell ref="D42:D43"/>
    <mergeCell ref="F42:F43"/>
    <mergeCell ref="D44:D45"/>
    <mergeCell ref="F44:F45"/>
    <mergeCell ref="E44:E45"/>
    <mergeCell ref="A40:A41"/>
    <mergeCell ref="C40:C41"/>
    <mergeCell ref="D40:D41"/>
    <mergeCell ref="E40:E41"/>
    <mergeCell ref="A44:A45"/>
    <mergeCell ref="C44:C45"/>
    <mergeCell ref="F40:F41"/>
    <mergeCell ref="H40:H41"/>
    <mergeCell ref="AC35:AC36"/>
    <mergeCell ref="AD35:AD36"/>
    <mergeCell ref="AA35:AA36"/>
    <mergeCell ref="AB35:AB36"/>
    <mergeCell ref="AB37:AB38"/>
    <mergeCell ref="H35:H36"/>
    <mergeCell ref="Z35:Z36"/>
    <mergeCell ref="H37:H38"/>
    <mergeCell ref="AD31:AD32"/>
    <mergeCell ref="AE31:AE32"/>
    <mergeCell ref="AA33:AA34"/>
    <mergeCell ref="AB33:AB34"/>
    <mergeCell ref="AF37:AF38"/>
    <mergeCell ref="AG37:AG38"/>
    <mergeCell ref="AF35:AF36"/>
    <mergeCell ref="AG35:AG36"/>
    <mergeCell ref="AB27:AB28"/>
    <mergeCell ref="AC27:AC28"/>
    <mergeCell ref="AE25:AE26"/>
    <mergeCell ref="AC25:AC26"/>
    <mergeCell ref="AD25:AD26"/>
    <mergeCell ref="AG33:AG34"/>
    <mergeCell ref="AF31:AF32"/>
    <mergeCell ref="AG31:AG32"/>
    <mergeCell ref="AB31:AB32"/>
    <mergeCell ref="AC31:AC32"/>
    <mergeCell ref="AA37:AA38"/>
    <mergeCell ref="AG29:AG30"/>
    <mergeCell ref="AB29:AB30"/>
    <mergeCell ref="AC29:AC30"/>
    <mergeCell ref="AA29:AA30"/>
    <mergeCell ref="AE35:AE36"/>
    <mergeCell ref="AF33:AF34"/>
    <mergeCell ref="AC33:AC34"/>
    <mergeCell ref="AD33:AD34"/>
    <mergeCell ref="AE33:AE34"/>
    <mergeCell ref="AG27:AG28"/>
    <mergeCell ref="AD29:AD30"/>
    <mergeCell ref="AF29:AF30"/>
    <mergeCell ref="AD27:AD28"/>
    <mergeCell ref="AF27:AF28"/>
    <mergeCell ref="AE29:AE30"/>
    <mergeCell ref="AE27:AE28"/>
    <mergeCell ref="A25:A26"/>
    <mergeCell ref="AC23:AC24"/>
    <mergeCell ref="E23:E24"/>
    <mergeCell ref="AG25:AG26"/>
    <mergeCell ref="AG23:AG24"/>
    <mergeCell ref="C25:C26"/>
    <mergeCell ref="D25:D26"/>
    <mergeCell ref="E25:E26"/>
    <mergeCell ref="H25:H26"/>
    <mergeCell ref="AA25:AA26"/>
    <mergeCell ref="F21:F22"/>
    <mergeCell ref="H21:H22"/>
    <mergeCell ref="AF25:AF26"/>
    <mergeCell ref="F25:F26"/>
    <mergeCell ref="H23:H24"/>
    <mergeCell ref="AB23:AB24"/>
    <mergeCell ref="AB25:AB26"/>
    <mergeCell ref="F23:F24"/>
    <mergeCell ref="AA23:AA24"/>
    <mergeCell ref="AF23:AF24"/>
    <mergeCell ref="A23:A24"/>
    <mergeCell ref="C23:C24"/>
    <mergeCell ref="D23:D24"/>
    <mergeCell ref="A21:A22"/>
    <mergeCell ref="D21:D22"/>
    <mergeCell ref="E21:E22"/>
    <mergeCell ref="AE23:AE24"/>
    <mergeCell ref="G21:G22"/>
    <mergeCell ref="G23:G24"/>
    <mergeCell ref="AD23:AD24"/>
    <mergeCell ref="AC21:AC22"/>
    <mergeCell ref="AD21:AD22"/>
    <mergeCell ref="AG17:AG18"/>
    <mergeCell ref="AF15:AF16"/>
    <mergeCell ref="AG15:AG16"/>
    <mergeCell ref="AG21:AG22"/>
    <mergeCell ref="AB21:AB22"/>
    <mergeCell ref="AE21:AE22"/>
    <mergeCell ref="AF21:AF22"/>
    <mergeCell ref="AE15:AE16"/>
    <mergeCell ref="AD17:AD18"/>
    <mergeCell ref="AF17:AF18"/>
    <mergeCell ref="AB17:AB18"/>
    <mergeCell ref="AD15:AD16"/>
    <mergeCell ref="AE17:AE18"/>
    <mergeCell ref="AC17:AC18"/>
    <mergeCell ref="A17:A18"/>
    <mergeCell ref="C17:C18"/>
    <mergeCell ref="D17:D18"/>
    <mergeCell ref="E17:E18"/>
    <mergeCell ref="A13:A14"/>
    <mergeCell ref="C13:C14"/>
    <mergeCell ref="D13:D14"/>
    <mergeCell ref="F15:F16"/>
    <mergeCell ref="G15:G16"/>
    <mergeCell ref="F17:F18"/>
    <mergeCell ref="F13:F14"/>
    <mergeCell ref="H13:H14"/>
    <mergeCell ref="G13:G14"/>
    <mergeCell ref="AD13:AD14"/>
    <mergeCell ref="AE9:AE10"/>
    <mergeCell ref="H17:H18"/>
    <mergeCell ref="H15:H16"/>
    <mergeCell ref="A15:A16"/>
    <mergeCell ref="C15:C16"/>
    <mergeCell ref="D15:D16"/>
    <mergeCell ref="E15:E16"/>
    <mergeCell ref="G17:G18"/>
    <mergeCell ref="E13:E14"/>
    <mergeCell ref="AF13:AF14"/>
    <mergeCell ref="AG13:AG14"/>
    <mergeCell ref="AB13:AB14"/>
    <mergeCell ref="AB11:AB12"/>
    <mergeCell ref="AC11:AC12"/>
    <mergeCell ref="AD11:AD12"/>
    <mergeCell ref="AF11:AF12"/>
    <mergeCell ref="AE11:AE12"/>
    <mergeCell ref="AE13:AE14"/>
    <mergeCell ref="AC13:AC14"/>
    <mergeCell ref="H11:H12"/>
    <mergeCell ref="AG9:AG10"/>
    <mergeCell ref="AG11:AG12"/>
    <mergeCell ref="AB7:AB8"/>
    <mergeCell ref="AB9:AB10"/>
    <mergeCell ref="AF7:AF8"/>
    <mergeCell ref="AG7:AG8"/>
    <mergeCell ref="AC9:AC10"/>
    <mergeCell ref="AD9:AD10"/>
    <mergeCell ref="AA11:AA12"/>
    <mergeCell ref="A11:A12"/>
    <mergeCell ref="C11:C12"/>
    <mergeCell ref="D11:D12"/>
    <mergeCell ref="E11:E12"/>
    <mergeCell ref="F11:F12"/>
    <mergeCell ref="G9:G10"/>
    <mergeCell ref="G11:G12"/>
    <mergeCell ref="D9:D10"/>
    <mergeCell ref="E9:E10"/>
    <mergeCell ref="AA7:AA8"/>
    <mergeCell ref="D7:D8"/>
    <mergeCell ref="E7:E8"/>
    <mergeCell ref="F7:F8"/>
    <mergeCell ref="H7:H8"/>
    <mergeCell ref="H9:H10"/>
    <mergeCell ref="AA9:AA10"/>
    <mergeCell ref="AF5:AF6"/>
    <mergeCell ref="AF3:AF4"/>
    <mergeCell ref="AG3:AG4"/>
    <mergeCell ref="AG5:AG6"/>
    <mergeCell ref="F9:F10"/>
    <mergeCell ref="A7:A8"/>
    <mergeCell ref="C7:C8"/>
    <mergeCell ref="AF9:AF10"/>
    <mergeCell ref="A9:A10"/>
    <mergeCell ref="C9:C10"/>
    <mergeCell ref="AG1:AG2"/>
    <mergeCell ref="AD1:AD2"/>
    <mergeCell ref="F3:F4"/>
    <mergeCell ref="H3:H4"/>
    <mergeCell ref="AB3:AB4"/>
    <mergeCell ref="AC1:AC2"/>
    <mergeCell ref="AE1:AE2"/>
    <mergeCell ref="AE3:AE4"/>
    <mergeCell ref="A3:A4"/>
    <mergeCell ref="C3:C4"/>
    <mergeCell ref="D3:D4"/>
    <mergeCell ref="E3:E4"/>
    <mergeCell ref="F5:F6"/>
    <mergeCell ref="H5:H6"/>
    <mergeCell ref="A5:A6"/>
    <mergeCell ref="C5:C6"/>
    <mergeCell ref="D5:D6"/>
    <mergeCell ref="E5:E6"/>
    <mergeCell ref="AF56:AF57"/>
    <mergeCell ref="A1:A2"/>
    <mergeCell ref="C1:C2"/>
    <mergeCell ref="D1:D2"/>
    <mergeCell ref="E1:E2"/>
    <mergeCell ref="F1:F2"/>
    <mergeCell ref="AA3:AA4"/>
    <mergeCell ref="H1:H2"/>
    <mergeCell ref="AF1:AF2"/>
    <mergeCell ref="AD5:AD6"/>
    <mergeCell ref="G1:G2"/>
    <mergeCell ref="G3:G4"/>
    <mergeCell ref="G5:G6"/>
    <mergeCell ref="G7:G8"/>
    <mergeCell ref="AE5:AE6"/>
    <mergeCell ref="AE7:AE8"/>
    <mergeCell ref="AC3:AC4"/>
    <mergeCell ref="AD3:AD4"/>
    <mergeCell ref="AC5:AC6"/>
    <mergeCell ref="AD7:AD8"/>
    <mergeCell ref="AB15:AB16"/>
    <mergeCell ref="AC15:AC16"/>
    <mergeCell ref="AA15:AA16"/>
    <mergeCell ref="AA1:AA2"/>
    <mergeCell ref="AB1:AB2"/>
    <mergeCell ref="AA5:AA6"/>
    <mergeCell ref="AB5:AB6"/>
    <mergeCell ref="AC7:AC8"/>
    <mergeCell ref="AA13:AA14"/>
    <mergeCell ref="G33:G34"/>
    <mergeCell ref="G35:G36"/>
    <mergeCell ref="AA21:AA22"/>
    <mergeCell ref="H33:H34"/>
    <mergeCell ref="AA27:AA28"/>
    <mergeCell ref="AA17:AA18"/>
    <mergeCell ref="G25:G26"/>
    <mergeCell ref="AA31:AA32"/>
    <mergeCell ref="P19:P20"/>
    <mergeCell ref="S19:S20"/>
    <mergeCell ref="G37:G38"/>
    <mergeCell ref="H46:H47"/>
    <mergeCell ref="AE42:AE43"/>
    <mergeCell ref="AC37:AC38"/>
    <mergeCell ref="AD37:AD38"/>
    <mergeCell ref="AE46:AE47"/>
    <mergeCell ref="AA42:AA43"/>
    <mergeCell ref="AB42:AB43"/>
    <mergeCell ref="AC42:AC43"/>
    <mergeCell ref="AD42:AD43"/>
    <mergeCell ref="H56:H57"/>
    <mergeCell ref="AA56:AA57"/>
    <mergeCell ref="H62:H63"/>
    <mergeCell ref="G58:G59"/>
    <mergeCell ref="G56:G57"/>
    <mergeCell ref="H58:H59"/>
    <mergeCell ref="G62:G63"/>
    <mergeCell ref="P60:P61"/>
    <mergeCell ref="S60:S61"/>
    <mergeCell ref="AB56:AB57"/>
    <mergeCell ref="AE62:AE63"/>
    <mergeCell ref="AC58:AC59"/>
    <mergeCell ref="AD58:AD59"/>
    <mergeCell ref="AE64:AE65"/>
    <mergeCell ref="AE66:AE67"/>
    <mergeCell ref="AE56:AE57"/>
    <mergeCell ref="AE58:AE59"/>
    <mergeCell ref="AD64:AD65"/>
    <mergeCell ref="AE70:AE71"/>
    <mergeCell ref="AD68:AD69"/>
    <mergeCell ref="AA78:AA79"/>
    <mergeCell ref="AA76:AA77"/>
    <mergeCell ref="AD78:AD79"/>
    <mergeCell ref="AC72:AC73"/>
    <mergeCell ref="AB72:AB73"/>
    <mergeCell ref="AE76:AE77"/>
    <mergeCell ref="AA70:AA71"/>
    <mergeCell ref="AB70:AB71"/>
    <mergeCell ref="G78:G79"/>
    <mergeCell ref="G66:G67"/>
    <mergeCell ref="G68:G69"/>
    <mergeCell ref="G70:G71"/>
    <mergeCell ref="G72:G73"/>
    <mergeCell ref="G74:G75"/>
  </mergeCells>
  <printOptions horizontalCentered="1"/>
  <pageMargins left="0.11811023622047245" right="0.11811023622047245" top="1.141732283464567" bottom="0.7480314960629921" header="0.6692913385826772" footer="0.31496062992125984"/>
  <pageSetup horizontalDpi="600" verticalDpi="600" orientation="portrait" paperSize="9" scale="58" r:id="rId2"/>
  <headerFooter>
    <oddHeader>&amp;C&amp;20ふじブロック（初心者）（&amp;P）</oddHeader>
  </headerFooter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家族</dc:creator>
  <cp:keywords/>
  <dc:description/>
  <cp:lastModifiedBy>おっかあ</cp:lastModifiedBy>
  <cp:lastPrinted>2011-08-11T08:04:28Z</cp:lastPrinted>
  <dcterms:created xsi:type="dcterms:W3CDTF">2005-06-03T12:25:22Z</dcterms:created>
  <dcterms:modified xsi:type="dcterms:W3CDTF">2011-08-11T18:48:02Z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SE_E_EXIST">
    <vt:lpwstr>0</vt:lpwstr>
  </property>
  <property fmtid="{D5CDD505-2E9C-101B-9397-08002B2CF9AE}" pid="3" name="IAM_LGL_ENTITY">
    <vt:lpwstr>Dow Corning Toray</vt:lpwstr>
  </property>
  <property fmtid="{D5CDD505-2E9C-101B-9397-08002B2CF9AE}" pid="4" name="IAM_SECURITY_CLASS">
    <vt:lpwstr>INTERNAL</vt:lpwstr>
  </property>
  <property fmtid="{D5CDD505-2E9C-101B-9397-08002B2CF9AE}" pid="5" name="IAM_REC_TYPE">
    <vt:lpwstr/>
  </property>
  <property fmtid="{D5CDD505-2E9C-101B-9397-08002B2CF9AE}" pid="6" name="IAM_REC_MGT_DATE">
    <vt:lpwstr>1462010</vt:lpwstr>
  </property>
</Properties>
</file>