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5" yWindow="1485" windowWidth="15480" windowHeight="10035" tabRatio="867" activeTab="1"/>
  </bookViews>
  <sheets>
    <sheet name="選手データ（ばら）" sheetId="1" r:id="rId1"/>
    <sheet name="ドロー" sheetId="2" r:id="rId2"/>
    <sheet name="エントリー" sheetId="3" state="hidden" r:id="rId3"/>
  </sheets>
  <definedNames>
    <definedName name="_xlnm.Print_Area" localSheetId="0">'選手データ（ばら）'!$A$1:$AF$105</definedName>
  </definedNames>
  <calcPr fullCalcOnLoad="1"/>
</workbook>
</file>

<file path=xl/sharedStrings.xml><?xml version="1.0" encoding="utf-8"?>
<sst xmlns="http://schemas.openxmlformats.org/spreadsheetml/2006/main" count="1642" uniqueCount="304">
  <si>
    <t>・</t>
  </si>
  <si>
    <t>・</t>
  </si>
  <si>
    <t>（</t>
  </si>
  <si>
    <t>（</t>
  </si>
  <si>
    <t>）</t>
  </si>
  <si>
    <t>）</t>
  </si>
  <si>
    <t>○</t>
  </si>
  <si>
    <t>島根</t>
  </si>
  <si>
    <t>通番</t>
  </si>
  <si>
    <t>パート</t>
  </si>
  <si>
    <t>番号</t>
  </si>
  <si>
    <t>プレイヤー</t>
  </si>
  <si>
    <t>(検索用番号）</t>
  </si>
  <si>
    <t>会員</t>
  </si>
  <si>
    <t>非会員</t>
  </si>
  <si>
    <t>氏名</t>
  </si>
  <si>
    <t>ふりがな</t>
  </si>
  <si>
    <t>生年月日</t>
  </si>
  <si>
    <t>(年齢)</t>
  </si>
  <si>
    <t>都道府県名</t>
  </si>
  <si>
    <t>（標記？）</t>
  </si>
  <si>
    <t>表彰者</t>
  </si>
  <si>
    <t>昨年度参加状況</t>
  </si>
  <si>
    <t>大会会場</t>
  </si>
  <si>
    <t>勝ち残り
(弁当）</t>
  </si>
  <si>
    <t>備考</t>
  </si>
  <si>
    <t>宿泊施設</t>
  </si>
  <si>
    <t>長寿</t>
  </si>
  <si>
    <t>喜寿</t>
  </si>
  <si>
    <t>古希</t>
  </si>
  <si>
    <t>還暦</t>
  </si>
  <si>
    <t>無</t>
  </si>
  <si>
    <t>有</t>
  </si>
  <si>
    <t>ブロック</t>
  </si>
  <si>
    <t>成績</t>
  </si>
  <si>
    <t>浜山</t>
  </si>
  <si>
    <t>高木ひとみ</t>
  </si>
  <si>
    <t>愛知</t>
  </si>
  <si>
    <t>優勝</t>
  </si>
  <si>
    <t>野口真美子</t>
  </si>
  <si>
    <t>竹本美千代</t>
  </si>
  <si>
    <t>兵庫</t>
  </si>
  <si>
    <t>後藤久美</t>
  </si>
  <si>
    <t>大多和恵理</t>
  </si>
  <si>
    <t>広島</t>
  </si>
  <si>
    <t>村木真由美</t>
  </si>
  <si>
    <t>中村ミキ</t>
  </si>
  <si>
    <t>高知</t>
  </si>
  <si>
    <t>小野須真</t>
  </si>
  <si>
    <t>川合千秋</t>
  </si>
  <si>
    <t>京都</t>
  </si>
  <si>
    <t>田中由美子</t>
  </si>
  <si>
    <t>福井佳誉</t>
  </si>
  <si>
    <t>鳥取</t>
  </si>
  <si>
    <t>藤田幸子</t>
  </si>
  <si>
    <t>岡山</t>
  </si>
  <si>
    <t>変更　←　江本由美</t>
  </si>
  <si>
    <t>東　　純子</t>
  </si>
  <si>
    <t>橋本千恵美</t>
  </si>
  <si>
    <t>河合和代</t>
  </si>
  <si>
    <t>岐阜</t>
  </si>
  <si>
    <t>原田久美子</t>
  </si>
  <si>
    <t>大谷典子</t>
  </si>
  <si>
    <t>島根</t>
  </si>
  <si>
    <t>役員</t>
  </si>
  <si>
    <t>野津久与</t>
  </si>
  <si>
    <t>岡　　夕香</t>
  </si>
  <si>
    <t>杉岡薫里</t>
  </si>
  <si>
    <t>村尾晃子</t>
  </si>
  <si>
    <t>福岡</t>
  </si>
  <si>
    <t>中野三恵</t>
  </si>
  <si>
    <t>蜂谷直美</t>
  </si>
  <si>
    <t>大阪</t>
  </si>
  <si>
    <t>田中一美</t>
  </si>
  <si>
    <t>宮本陽子</t>
  </si>
  <si>
    <t>埼玉</t>
  </si>
  <si>
    <t>長岡久御子</t>
  </si>
  <si>
    <t>鈴鹿美穂子</t>
  </si>
  <si>
    <t>奈良</t>
  </si>
  <si>
    <t>浅野こずえ</t>
  </si>
  <si>
    <t>松本三枝</t>
  </si>
  <si>
    <t>高橋弘美</t>
  </si>
  <si>
    <t>近藤史子</t>
  </si>
  <si>
    <t>東京</t>
  </si>
  <si>
    <t>金井菊栄</t>
  </si>
  <si>
    <t>中野幸子</t>
  </si>
  <si>
    <t>三重</t>
  </si>
  <si>
    <t>塚本美砂恵</t>
  </si>
  <si>
    <t>小椋初恵</t>
  </si>
  <si>
    <t>山田美鈴</t>
  </si>
  <si>
    <t>安藤美佐代</t>
  </si>
  <si>
    <t>長宗千勢子</t>
  </si>
  <si>
    <t>河盛由香利</t>
  </si>
  <si>
    <t>増田智美</t>
  </si>
  <si>
    <t>白鳥明子</t>
  </si>
  <si>
    <t>徳島</t>
  </si>
  <si>
    <t>原　　和枝</t>
  </si>
  <si>
    <t>松本佳子</t>
  </si>
  <si>
    <t>原口陽子</t>
  </si>
  <si>
    <t>三原聡子</t>
  </si>
  <si>
    <t>中西純子</t>
  </si>
  <si>
    <t>松坂裕子</t>
  </si>
  <si>
    <t>神奈川</t>
  </si>
  <si>
    <t>西野つえ子</t>
  </si>
  <si>
    <t>岡本真実</t>
  </si>
  <si>
    <t>上路典子</t>
  </si>
  <si>
    <t>水師常子</t>
  </si>
  <si>
    <t>竹本めぐみ</t>
  </si>
  <si>
    <t>佐藤るみ子</t>
  </si>
  <si>
    <t>北海道</t>
  </si>
  <si>
    <t>佐藤由紀代</t>
  </si>
  <si>
    <t>秋葉　　泉</t>
  </si>
  <si>
    <t>古川公子</t>
  </si>
  <si>
    <t>野井好子</t>
  </si>
  <si>
    <t>藤田生美</t>
  </si>
  <si>
    <t>宮崎圭子</t>
  </si>
  <si>
    <t>千口亜希子</t>
  </si>
  <si>
    <t>山下千鶴</t>
  </si>
  <si>
    <t>和歌山</t>
  </si>
  <si>
    <t>神濃菜穂美</t>
  </si>
  <si>
    <t>玉城美紀</t>
  </si>
  <si>
    <t>藤井喜久子</t>
  </si>
  <si>
    <t>古里瑞枝</t>
  </si>
  <si>
    <t>宮島久美子</t>
  </si>
  <si>
    <t>加藤行江</t>
  </si>
  <si>
    <t>下田恵子</t>
  </si>
  <si>
    <t>岸　　美枝</t>
  </si>
  <si>
    <t>中島恵子</t>
  </si>
  <si>
    <t>中村早智</t>
  </si>
  <si>
    <t>杉本和美</t>
  </si>
  <si>
    <t>三好敦子</t>
  </si>
  <si>
    <t>桝本清美</t>
  </si>
  <si>
    <t>中井珠美</t>
  </si>
  <si>
    <t>伊藤明代</t>
  </si>
  <si>
    <t>堺　小百合</t>
  </si>
  <si>
    <t>宮川里子</t>
  </si>
  <si>
    <t>打和久美子</t>
  </si>
  <si>
    <t>神社純子</t>
  </si>
  <si>
    <t>鰤岡亜希子</t>
  </si>
  <si>
    <t>先東理恵子</t>
  </si>
  <si>
    <t>大野倫子</t>
  </si>
  <si>
    <t>加納恵美子</t>
  </si>
  <si>
    <t>太田郁子</t>
  </si>
  <si>
    <t>長野</t>
  </si>
  <si>
    <t>池上京子</t>
  </si>
  <si>
    <t>宮谷経子</t>
  </si>
  <si>
    <t>西井裕子</t>
  </si>
  <si>
    <t>中村ちえみ</t>
  </si>
  <si>
    <t>松崎美奈子</t>
  </si>
  <si>
    <t>平山友美</t>
  </si>
  <si>
    <t>岡野妙子</t>
  </si>
  <si>
    <t>筒井千誉</t>
  </si>
  <si>
    <t>鍋島満子</t>
  </si>
  <si>
    <t>菅原啓子</t>
  </si>
  <si>
    <t>松枝美由紀</t>
  </si>
  <si>
    <t>村岡恵子</t>
  </si>
  <si>
    <t>3位</t>
  </si>
  <si>
    <t>佐野るり子</t>
  </si>
  <si>
    <t>大田佳子</t>
  </si>
  <si>
    <t>杉本真理</t>
  </si>
  <si>
    <t>吉田智佳</t>
  </si>
  <si>
    <t>上門美登利</t>
  </si>
  <si>
    <t>滋賀</t>
  </si>
  <si>
    <t>江本由美</t>
  </si>
  <si>
    <t>変更　→　藤田幸子</t>
  </si>
  <si>
    <t>表彰関係</t>
  </si>
  <si>
    <t>都道府県№</t>
  </si>
  <si>
    <t>変更16</t>
  </si>
  <si>
    <t>菊　　直子</t>
  </si>
  <si>
    <t>高崎幸子</t>
  </si>
  <si>
    <t>変更　←　近藤史子</t>
  </si>
  <si>
    <t>宮川ミチコ</t>
  </si>
  <si>
    <t>鳥羽ケイコ</t>
  </si>
  <si>
    <t>生田ケイコ</t>
  </si>
  <si>
    <t>重実裕子</t>
  </si>
  <si>
    <t>松本あつ子</t>
  </si>
  <si>
    <t>丸尾ノリコ</t>
  </si>
  <si>
    <t>中村早智</t>
  </si>
  <si>
    <t>古川公子</t>
  </si>
  <si>
    <t>佐拍むつみ</t>
  </si>
  <si>
    <t>丸尾ノリコ</t>
  </si>
  <si>
    <t>開会式受付
（8/5）</t>
  </si>
  <si>
    <t>到着受付</t>
  </si>
  <si>
    <t>(8/6)</t>
  </si>
  <si>
    <t>(8/7)</t>
  </si>
  <si>
    <t>ばら</t>
  </si>
  <si>
    <t>A</t>
  </si>
  <si>
    <t>○</t>
  </si>
  <si>
    <t>たかぎ　ひとみ</t>
  </si>
  <si>
    <t>○</t>
  </si>
  <si>
    <t>B</t>
  </si>
  <si>
    <t>のぐち　まみこ</t>
  </si>
  <si>
    <t>たけもと　みちよ</t>
  </si>
  <si>
    <t>ごとう　ひさみ</t>
  </si>
  <si>
    <t>おおたわ　えり</t>
  </si>
  <si>
    <t>むらき　まゆみ</t>
  </si>
  <si>
    <t>なかむら　みき</t>
  </si>
  <si>
    <t>おの　すま</t>
  </si>
  <si>
    <t>かわい　ちあき</t>
  </si>
  <si>
    <t>たなか　ゆみこ</t>
  </si>
  <si>
    <t>ふくい　かよ</t>
  </si>
  <si>
    <t>あずま　じゅんこ</t>
  </si>
  <si>
    <t>はしもと　ちえみ</t>
  </si>
  <si>
    <t>かわい　かずよ</t>
  </si>
  <si>
    <t>はらだ　くみこ</t>
  </si>
  <si>
    <t>おおたに　のりこ</t>
  </si>
  <si>
    <t>のつ　ひさよ</t>
  </si>
  <si>
    <t>おか　ゆか</t>
  </si>
  <si>
    <t>すぎおか　かおり</t>
  </si>
  <si>
    <t>ベスト8</t>
  </si>
  <si>
    <t>むらお　あきこ</t>
  </si>
  <si>
    <t>なかの　みえ</t>
  </si>
  <si>
    <t>はちや　なおみ</t>
  </si>
  <si>
    <t>たなか　かずみ</t>
  </si>
  <si>
    <t>みやもと　ようこ</t>
  </si>
  <si>
    <t>ベスト16</t>
  </si>
  <si>
    <t>ながおか　くみこ</t>
  </si>
  <si>
    <t>すずか　みほこ</t>
  </si>
  <si>
    <t>あさの　こずえ</t>
  </si>
  <si>
    <t>まつもと　みえ</t>
  </si>
  <si>
    <t>たかはし　ひろみ</t>
  </si>
  <si>
    <t>きく　なおこ</t>
  </si>
  <si>
    <t>かない　きくえ</t>
  </si>
  <si>
    <t>なかの　さちこ</t>
  </si>
  <si>
    <t>つかもと　みさえ</t>
  </si>
  <si>
    <t>おぐら　はつえ</t>
  </si>
  <si>
    <t>やまだ　みすず</t>
  </si>
  <si>
    <t>あんどう　みさよ</t>
  </si>
  <si>
    <t>ながむね　ちせこ</t>
  </si>
  <si>
    <t>かわもり　ゆかり</t>
  </si>
  <si>
    <t>ますだ　ともみ</t>
  </si>
  <si>
    <t>しらとり　あきこ</t>
  </si>
  <si>
    <t>はら　かずえ</t>
  </si>
  <si>
    <t>まつもと　けいこ</t>
  </si>
  <si>
    <t>／</t>
  </si>
  <si>
    <t>はらぐち　ようこ</t>
  </si>
  <si>
    <t>みはら　さとこ</t>
  </si>
  <si>
    <t>なかにし　じゅんこ</t>
  </si>
  <si>
    <t>まつざか　ゆうこ</t>
  </si>
  <si>
    <t>にしの　つえこ</t>
  </si>
  <si>
    <t>おかもと　まみ</t>
  </si>
  <si>
    <t>うえじ　のりこ</t>
  </si>
  <si>
    <t>みずし　つねこ</t>
  </si>
  <si>
    <t>たけもと　めぐみ</t>
  </si>
  <si>
    <t>さとう　るみこ</t>
  </si>
  <si>
    <t>さとう　ゆきよ</t>
  </si>
  <si>
    <t>あきば　いずみ</t>
  </si>
  <si>
    <t>ふるかわ　こうこ</t>
  </si>
  <si>
    <t>のい　よしこ</t>
  </si>
  <si>
    <t>みやざき　けいこ</t>
  </si>
  <si>
    <t>ちぐち　あきこ</t>
  </si>
  <si>
    <t>やました　ちづる</t>
  </si>
  <si>
    <t>じんのう　なおみ</t>
  </si>
  <si>
    <t>たまき　みき</t>
  </si>
  <si>
    <t>ふじい　きくこ</t>
  </si>
  <si>
    <t>ふるさと　みづえ</t>
  </si>
  <si>
    <t>みやじま　くみこ</t>
  </si>
  <si>
    <t>かとう　ゆきえ</t>
  </si>
  <si>
    <t>しもだ　けいこ</t>
  </si>
  <si>
    <t>きし　みえ</t>
  </si>
  <si>
    <t>なかじま　けいこ</t>
  </si>
  <si>
    <t>なかむら　さち</t>
  </si>
  <si>
    <t>すぎもと　かずみ</t>
  </si>
  <si>
    <t>みよし　あつこ</t>
  </si>
  <si>
    <t>ますもと　きよみ</t>
  </si>
  <si>
    <t>なかい　たまみ</t>
  </si>
  <si>
    <t>いとう　あきよ</t>
  </si>
  <si>
    <t>さかい　さゆり</t>
  </si>
  <si>
    <t>みやかわ　さとこ</t>
  </si>
  <si>
    <t>うちわ　くみこ</t>
  </si>
  <si>
    <t>かんじゃ　じゅんこ</t>
  </si>
  <si>
    <t>ぶりおか　あきこ</t>
  </si>
  <si>
    <t>せんとう　りえこ</t>
  </si>
  <si>
    <t>おおの　のりこ</t>
  </si>
  <si>
    <t>かのう　えみこ</t>
  </si>
  <si>
    <t>おおた　いくこ</t>
  </si>
  <si>
    <t>ベスト32</t>
  </si>
  <si>
    <t>いけがみ　きょうこ</t>
  </si>
  <si>
    <t>みやたに　きょうこ</t>
  </si>
  <si>
    <t>にしい　ひろこ</t>
  </si>
  <si>
    <t>なかむら　ちえみ</t>
  </si>
  <si>
    <t>まつざき　みなこ</t>
  </si>
  <si>
    <t>ひらやま　ともみ</t>
  </si>
  <si>
    <t>おかの　たえこ</t>
  </si>
  <si>
    <t>つつい　ちよ</t>
  </si>
  <si>
    <t>なべしま　みつこ</t>
  </si>
  <si>
    <t>すがわら　けいこ</t>
  </si>
  <si>
    <t>まつえだ　みゆき</t>
  </si>
  <si>
    <t>むらおか　けいこ</t>
  </si>
  <si>
    <t>さの　るりこ</t>
  </si>
  <si>
    <t>おおた　けいこ</t>
  </si>
  <si>
    <t>すぎもと　まり</t>
  </si>
  <si>
    <t>よしだ　ちか</t>
  </si>
  <si>
    <t>うえかど　みどり</t>
  </si>
  <si>
    <t>こんどう　ふみこ</t>
  </si>
  <si>
    <t>えもと　ゆみ</t>
  </si>
  <si>
    <t>変更6</t>
  </si>
  <si>
    <t>④</t>
  </si>
  <si>
    <t>R</t>
  </si>
  <si>
    <t>鳥取
岡山</t>
  </si>
  <si>
    <t>変更34</t>
  </si>
  <si>
    <t>変更26</t>
  </si>
  <si>
    <t>滋賀</t>
  </si>
  <si>
    <t>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</si>
</sst>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18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10"/>
      <name val="HGPｺﾞｼｯｸM"/>
      <family val="3"/>
    </font>
    <font>
      <b/>
      <sz val="14"/>
      <color indexed="10"/>
      <name val="HGPｺﾞｼｯｸM"/>
      <family val="3"/>
    </font>
    <font>
      <sz val="14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Ｐゴシック"/>
      <family val="3"/>
    </font>
    <font>
      <sz val="11"/>
      <color rgb="FF0070C0"/>
      <name val="ＭＳ Ｐゴシック"/>
      <family val="3"/>
    </font>
    <font>
      <sz val="12"/>
      <color rgb="FFFF0000"/>
      <name val="HGPｺﾞｼｯｸM"/>
      <family val="3"/>
    </font>
    <font>
      <sz val="14"/>
      <color rgb="FFFF0000"/>
      <name val="HGPｺﾞｼｯｸM"/>
      <family val="3"/>
    </font>
    <font>
      <b/>
      <sz val="14"/>
      <color rgb="FFFF0000"/>
      <name val="HGPｺﾞｼｯｸM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rgb="FFFF0000"/>
      </right>
      <top>
        <color indexed="63"/>
      </top>
      <bottom style="dotted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thick">
        <color rgb="FFFF0000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ck">
        <color rgb="FFFF0000"/>
      </right>
      <top style="dotted"/>
      <bottom>
        <color indexed="63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dotted"/>
      <right style="dotted"/>
      <top>
        <color indexed="63"/>
      </top>
      <bottom style="thick">
        <color rgb="FFFF000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38" fontId="0" fillId="0" borderId="0" xfId="57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wrapText="1" shrinkToFit="1"/>
    </xf>
    <xf numFmtId="0" fontId="5" fillId="0" borderId="11" xfId="0" applyFont="1" applyBorder="1" applyAlignment="1">
      <alignment wrapText="1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wrapText="1" shrinkToFit="1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57" fontId="5" fillId="0" borderId="15" xfId="0" applyNumberFormat="1" applyFont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36" borderId="15" xfId="0" applyFont="1" applyFill="1" applyBorder="1" applyAlignment="1">
      <alignment horizontal="center" vertical="center" shrinkToFit="1"/>
    </xf>
    <xf numFmtId="38" fontId="5" fillId="0" borderId="15" xfId="4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39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1"/>
    </xf>
    <xf numFmtId="57" fontId="2" fillId="0" borderId="15" xfId="0" applyNumberFormat="1" applyFont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36" borderId="15" xfId="0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39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36" borderId="15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1"/>
    </xf>
    <xf numFmtId="57" fontId="6" fillId="0" borderId="15" xfId="0" applyNumberFormat="1" applyFont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36" borderId="15" xfId="0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39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36" borderId="15" xfId="0" applyFont="1" applyFill="1" applyBorder="1" applyAlignment="1">
      <alignment horizontal="left" vertical="center"/>
    </xf>
    <xf numFmtId="0" fontId="50" fillId="37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distributed" vertical="center" indent="1"/>
    </xf>
    <xf numFmtId="0" fontId="50" fillId="0" borderId="15" xfId="0" applyFont="1" applyFill="1" applyBorder="1" applyAlignment="1">
      <alignment horizontal="center" vertical="center"/>
    </xf>
    <xf numFmtId="57" fontId="50" fillId="0" borderId="15" xfId="0" applyNumberFormat="1" applyFont="1" applyBorder="1" applyAlignment="1">
      <alignment horizontal="center" vertical="center"/>
    </xf>
    <xf numFmtId="0" fontId="50" fillId="38" borderId="17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shrinkToFit="1"/>
    </xf>
    <xf numFmtId="0" fontId="50" fillId="36" borderId="15" xfId="0" applyFont="1" applyFill="1" applyBorder="1" applyAlignment="1">
      <alignment horizontal="center" vertical="center" shrinkToFit="1"/>
    </xf>
    <xf numFmtId="38" fontId="50" fillId="0" borderId="15" xfId="48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shrinkToFit="1"/>
    </xf>
    <xf numFmtId="0" fontId="50" fillId="39" borderId="15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52" fillId="0" borderId="21" xfId="0" applyFont="1" applyFill="1" applyBorder="1" applyAlignment="1">
      <alignment horizontal="left"/>
    </xf>
    <xf numFmtId="0" fontId="52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0" fontId="52" fillId="0" borderId="22" xfId="0" applyFont="1" applyFill="1" applyBorder="1" applyAlignment="1">
      <alignment horizontal="right"/>
    </xf>
    <xf numFmtId="0" fontId="52" fillId="0" borderId="23" xfId="0" applyFont="1" applyFill="1" applyBorder="1" applyAlignment="1">
      <alignment horizontal="right"/>
    </xf>
    <xf numFmtId="0" fontId="52" fillId="0" borderId="24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52" fillId="0" borderId="25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 vertical="top"/>
    </xf>
    <xf numFmtId="0" fontId="7" fillId="0" borderId="27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52" fillId="0" borderId="29" xfId="0" applyFont="1" applyFill="1" applyBorder="1" applyAlignment="1">
      <alignment horizontal="centerContinuous"/>
    </xf>
    <xf numFmtId="0" fontId="52" fillId="0" borderId="0" xfId="0" applyFont="1" applyFill="1" applyBorder="1" applyAlignment="1">
      <alignment horizontal="centerContinuous"/>
    </xf>
    <xf numFmtId="0" fontId="52" fillId="0" borderId="30" xfId="0" applyFont="1" applyFill="1" applyBorder="1" applyAlignment="1">
      <alignment horizontal="centerContinuous"/>
    </xf>
    <xf numFmtId="0" fontId="52" fillId="0" borderId="27" xfId="0" applyFont="1" applyFill="1" applyBorder="1" applyAlignment="1">
      <alignment horizontal="left"/>
    </xf>
    <xf numFmtId="0" fontId="52" fillId="0" borderId="3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52" fillId="0" borderId="27" xfId="0" applyFont="1" applyFill="1" applyBorder="1" applyAlignment="1">
      <alignment horizontal="right"/>
    </xf>
    <xf numFmtId="0" fontId="52" fillId="0" borderId="31" xfId="0" applyFont="1" applyFill="1" applyBorder="1" applyAlignment="1">
      <alignment horizontal="right"/>
    </xf>
    <xf numFmtId="0" fontId="52" fillId="0" borderId="34" xfId="0" applyFont="1" applyFill="1" applyBorder="1" applyAlignment="1">
      <alignment horizontal="right"/>
    </xf>
    <xf numFmtId="0" fontId="52" fillId="0" borderId="24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52" fillId="0" borderId="35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2" fillId="0" borderId="26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52" fillId="0" borderId="37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right" vertical="top"/>
    </xf>
    <xf numFmtId="0" fontId="52" fillId="0" borderId="38" xfId="0" applyFont="1" applyFill="1" applyBorder="1" applyAlignment="1">
      <alignment horizontal="right"/>
    </xf>
    <xf numFmtId="0" fontId="52" fillId="0" borderId="39" xfId="0" applyFont="1" applyFill="1" applyBorder="1" applyAlignment="1">
      <alignment horizontal="right"/>
    </xf>
    <xf numFmtId="0" fontId="52" fillId="0" borderId="40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centerContinuous" vertical="top"/>
    </xf>
    <xf numFmtId="0" fontId="7" fillId="0" borderId="41" xfId="0" applyFont="1" applyFill="1" applyBorder="1" applyAlignment="1">
      <alignment horizontal="centerContinuous" vertical="top"/>
    </xf>
    <xf numFmtId="0" fontId="7" fillId="0" borderId="32" xfId="0" applyFont="1" applyFill="1" applyBorder="1" applyAlignment="1">
      <alignment horizontal="left"/>
    </xf>
    <xf numFmtId="0" fontId="52" fillId="0" borderId="42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52" fillId="0" borderId="2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 wrapText="1" shrinkToFit="1"/>
    </xf>
    <xf numFmtId="0" fontId="52" fillId="0" borderId="44" xfId="0" applyFont="1" applyFill="1" applyBorder="1" applyAlignment="1">
      <alignment horizontal="centerContinuous"/>
    </xf>
    <xf numFmtId="0" fontId="7" fillId="0" borderId="45" xfId="0" applyFont="1" applyFill="1" applyBorder="1" applyAlignment="1">
      <alignment horizontal="centerContinuous" vertical="top"/>
    </xf>
    <xf numFmtId="0" fontId="52" fillId="0" borderId="24" xfId="0" applyFont="1" applyFill="1" applyBorder="1" applyAlignment="1">
      <alignment horizontal="centerContinuous"/>
    </xf>
    <xf numFmtId="0" fontId="52" fillId="0" borderId="46" xfId="0" applyFont="1" applyFill="1" applyBorder="1" applyAlignment="1">
      <alignment horizontal="right"/>
    </xf>
    <xf numFmtId="0" fontId="52" fillId="0" borderId="23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2" fillId="0" borderId="32" xfId="0" applyFont="1" applyFill="1" applyBorder="1" applyAlignment="1">
      <alignment horizontal="right"/>
    </xf>
    <xf numFmtId="0" fontId="52" fillId="0" borderId="30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52" fillId="0" borderId="28" xfId="0" applyFont="1" applyFill="1" applyBorder="1" applyAlignment="1">
      <alignment horizontal="right"/>
    </xf>
    <xf numFmtId="0" fontId="52" fillId="0" borderId="47" xfId="0" applyFont="1" applyFill="1" applyBorder="1" applyAlignment="1">
      <alignment horizontal="right"/>
    </xf>
    <xf numFmtId="0" fontId="52" fillId="0" borderId="47" xfId="0" applyFont="1" applyFill="1" applyBorder="1" applyAlignment="1">
      <alignment horizontal="left"/>
    </xf>
    <xf numFmtId="0" fontId="52" fillId="0" borderId="32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right"/>
    </xf>
    <xf numFmtId="0" fontId="52" fillId="0" borderId="44" xfId="0" applyFont="1" applyFill="1" applyBorder="1" applyAlignment="1">
      <alignment horizontal="left"/>
    </xf>
    <xf numFmtId="0" fontId="52" fillId="0" borderId="48" xfId="0" applyFont="1" applyFill="1" applyBorder="1" applyAlignment="1">
      <alignment horizontal="right"/>
    </xf>
    <xf numFmtId="0" fontId="52" fillId="0" borderId="26" xfId="0" applyFont="1" applyFill="1" applyBorder="1" applyAlignment="1">
      <alignment horizontal="centerContinuous" vertical="top"/>
    </xf>
    <xf numFmtId="0" fontId="52" fillId="0" borderId="0" xfId="0" applyFont="1" applyFill="1" applyBorder="1" applyAlignment="1">
      <alignment horizontal="centerContinuous" vertical="top"/>
    </xf>
    <xf numFmtId="0" fontId="52" fillId="0" borderId="23" xfId="0" applyFont="1" applyFill="1" applyBorder="1" applyAlignment="1">
      <alignment horizontal="centerContinuous" vertical="top"/>
    </xf>
    <xf numFmtId="0" fontId="52" fillId="0" borderId="3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 vertical="top"/>
    </xf>
    <xf numFmtId="0" fontId="12" fillId="0" borderId="0" xfId="0" applyFont="1" applyFill="1" applyAlignment="1">
      <alignment vertical="center" shrinkToFit="1"/>
    </xf>
    <xf numFmtId="0" fontId="52" fillId="0" borderId="46" xfId="0" applyFont="1" applyFill="1" applyBorder="1" applyAlignment="1">
      <alignment horizontal="left"/>
    </xf>
    <xf numFmtId="0" fontId="52" fillId="0" borderId="47" xfId="0" applyFont="1" applyFill="1" applyBorder="1" applyAlignment="1">
      <alignment horizontal="right" vertical="top"/>
    </xf>
    <xf numFmtId="0" fontId="52" fillId="0" borderId="37" xfId="0" applyFont="1" applyFill="1" applyBorder="1" applyAlignment="1">
      <alignment horizontal="right"/>
    </xf>
    <xf numFmtId="0" fontId="52" fillId="0" borderId="41" xfId="0" applyFont="1" applyFill="1" applyBorder="1" applyAlignment="1">
      <alignment horizontal="right"/>
    </xf>
    <xf numFmtId="0" fontId="52" fillId="0" borderId="49" xfId="0" applyFont="1" applyFill="1" applyBorder="1" applyAlignment="1">
      <alignment horizontal="right"/>
    </xf>
    <xf numFmtId="0" fontId="52" fillId="0" borderId="26" xfId="0" applyFont="1" applyFill="1" applyBorder="1" applyAlignment="1">
      <alignment horizontal="centerContinuous"/>
    </xf>
    <xf numFmtId="0" fontId="52" fillId="0" borderId="44" xfId="0" applyFont="1" applyFill="1" applyBorder="1" applyAlignment="1">
      <alignment horizontal="right"/>
    </xf>
    <xf numFmtId="0" fontId="52" fillId="0" borderId="30" xfId="0" applyFont="1" applyFill="1" applyBorder="1" applyAlignment="1">
      <alignment horizontal="left"/>
    </xf>
    <xf numFmtId="0" fontId="52" fillId="0" borderId="50" xfId="0" applyFont="1" applyFill="1" applyBorder="1" applyAlignment="1">
      <alignment horizontal="right"/>
    </xf>
    <xf numFmtId="0" fontId="52" fillId="0" borderId="41" xfId="0" applyFont="1" applyFill="1" applyBorder="1" applyAlignment="1">
      <alignment horizontal="centerContinuous" vertical="top"/>
    </xf>
    <xf numFmtId="0" fontId="52" fillId="0" borderId="45" xfId="0" applyFont="1" applyFill="1" applyBorder="1" applyAlignment="1">
      <alignment horizontal="centerContinuous" vertical="top"/>
    </xf>
    <xf numFmtId="0" fontId="52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2" fillId="0" borderId="22" xfId="0" applyFont="1" applyFill="1" applyBorder="1" applyAlignment="1">
      <alignment horizontal="centerContinuous" vertical="top"/>
    </xf>
    <xf numFmtId="0" fontId="52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47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Continuous" vertical="top"/>
    </xf>
    <xf numFmtId="0" fontId="7" fillId="0" borderId="21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 vertical="top"/>
    </xf>
    <xf numFmtId="0" fontId="7" fillId="0" borderId="23" xfId="0" applyFont="1" applyFill="1" applyBorder="1" applyAlignment="1">
      <alignment horizontal="centerContinuous" vertical="top"/>
    </xf>
    <xf numFmtId="0" fontId="7" fillId="0" borderId="26" xfId="0" applyFont="1" applyFill="1" applyBorder="1" applyAlignment="1">
      <alignment horizontal="centerContinuous"/>
    </xf>
    <xf numFmtId="0" fontId="7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distributed" vertical="top"/>
    </xf>
    <xf numFmtId="0" fontId="7" fillId="0" borderId="29" xfId="0" applyFont="1" applyFill="1" applyBorder="1" applyAlignment="1">
      <alignment horizontal="right"/>
    </xf>
    <xf numFmtId="0" fontId="52" fillId="0" borderId="22" xfId="0" applyFont="1" applyFill="1" applyBorder="1" applyAlignment="1">
      <alignment horizontal="right" vertical="top"/>
    </xf>
    <xf numFmtId="0" fontId="7" fillId="0" borderId="45" xfId="0" applyFont="1" applyFill="1" applyBorder="1" applyAlignment="1">
      <alignment horizontal="right" vertical="top"/>
    </xf>
    <xf numFmtId="0" fontId="52" fillId="0" borderId="29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52" fillId="0" borderId="26" xfId="0" applyFont="1" applyFill="1" applyBorder="1" applyAlignment="1">
      <alignment horizontal="right" vertical="top"/>
    </xf>
    <xf numFmtId="0" fontId="7" fillId="0" borderId="24" xfId="0" applyFont="1" applyFill="1" applyBorder="1" applyAlignment="1">
      <alignment horizontal="right" vertical="top"/>
    </xf>
    <xf numFmtId="0" fontId="52" fillId="0" borderId="45" xfId="0" applyFont="1" applyFill="1" applyBorder="1" applyAlignment="1">
      <alignment horizontal="right" vertical="top"/>
    </xf>
    <xf numFmtId="0" fontId="52" fillId="0" borderId="0" xfId="0" applyFont="1" applyFill="1" applyAlignment="1">
      <alignment horizontal="right" vertical="top"/>
    </xf>
    <xf numFmtId="0" fontId="7" fillId="0" borderId="32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52" fillId="0" borderId="33" xfId="0" applyFont="1" applyFill="1" applyBorder="1" applyAlignment="1">
      <alignment horizontal="left" vertical="top"/>
    </xf>
    <xf numFmtId="0" fontId="52" fillId="0" borderId="23" xfId="0" applyFont="1" applyFill="1" applyBorder="1" applyAlignment="1">
      <alignment horizontal="left" vertical="top"/>
    </xf>
    <xf numFmtId="0" fontId="52" fillId="0" borderId="28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52" fillId="0" borderId="41" xfId="0" applyFont="1" applyFill="1" applyBorder="1" applyAlignment="1">
      <alignment horizontal="left" vertical="top"/>
    </xf>
    <xf numFmtId="0" fontId="5" fillId="0" borderId="5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35" borderId="5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38" fontId="2" fillId="0" borderId="51" xfId="57" applyNumberFormat="1" applyFont="1" applyFill="1" applyBorder="1" applyAlignment="1">
      <alignment horizontal="center" vertical="center" shrinkToFit="1"/>
    </xf>
    <xf numFmtId="38" fontId="2" fillId="0" borderId="14" xfId="57" applyNumberFormat="1" applyFont="1" applyFill="1" applyBorder="1" applyAlignment="1">
      <alignment horizontal="center" vertical="center" shrinkToFit="1"/>
    </xf>
    <xf numFmtId="0" fontId="5" fillId="34" borderId="51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 vertical="center" shrinkToFit="1"/>
    </xf>
    <xf numFmtId="0" fontId="2" fillId="34" borderId="51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distributed" vertical="center" indent="1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right" vertical="top"/>
    </xf>
    <xf numFmtId="0" fontId="7" fillId="0" borderId="31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52" fillId="0" borderId="44" xfId="0" applyFont="1" applyFill="1" applyBorder="1" applyAlignment="1">
      <alignment horizontal="right"/>
    </xf>
    <xf numFmtId="0" fontId="52" fillId="0" borderId="42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2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152400</xdr:rowOff>
    </xdr:from>
    <xdr:to>
      <xdr:col>2</xdr:col>
      <xdr:colOff>0</xdr:colOff>
      <xdr:row>32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314325" y="9296400"/>
          <a:ext cx="12287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152400</xdr:rowOff>
    </xdr:from>
    <xdr:to>
      <xdr:col>3</xdr:col>
      <xdr:colOff>1228725</xdr:colOff>
      <xdr:row>10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1828800" y="3009900"/>
          <a:ext cx="12287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76200</xdr:rowOff>
    </xdr:from>
    <xdr:to>
      <xdr:col>6</xdr:col>
      <xdr:colOff>76200</xdr:colOff>
      <xdr:row>11</xdr:row>
      <xdr:rowOff>85725</xdr:rowOff>
    </xdr:to>
    <xdr:sp>
      <xdr:nvSpPr>
        <xdr:cNvPr id="3" name="直線コネクタ 6"/>
        <xdr:cNvSpPr>
          <a:spLocks/>
        </xdr:cNvSpPr>
      </xdr:nvSpPr>
      <xdr:spPr>
        <a:xfrm>
          <a:off x="3286125" y="3219450"/>
          <a:ext cx="76200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29</xdr:row>
      <xdr:rowOff>161925</xdr:rowOff>
    </xdr:from>
    <xdr:to>
      <xdr:col>30</xdr:col>
      <xdr:colOff>47625</xdr:colOff>
      <xdr:row>29</xdr:row>
      <xdr:rowOff>161925</xdr:rowOff>
    </xdr:to>
    <xdr:sp>
      <xdr:nvSpPr>
        <xdr:cNvPr id="4" name="直線コネクタ 5"/>
        <xdr:cNvSpPr>
          <a:spLocks/>
        </xdr:cNvSpPr>
      </xdr:nvSpPr>
      <xdr:spPr>
        <a:xfrm>
          <a:off x="11172825" y="8448675"/>
          <a:ext cx="771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152400</xdr:rowOff>
    </xdr:from>
    <xdr:to>
      <xdr:col>2</xdr:col>
      <xdr:colOff>0</xdr:colOff>
      <xdr:row>32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314325" y="9296400"/>
          <a:ext cx="12287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152400</xdr:rowOff>
    </xdr:from>
    <xdr:to>
      <xdr:col>3</xdr:col>
      <xdr:colOff>1228725</xdr:colOff>
      <xdr:row>10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1828800" y="3009900"/>
          <a:ext cx="12287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76200</xdr:rowOff>
    </xdr:from>
    <xdr:to>
      <xdr:col>6</xdr:col>
      <xdr:colOff>76200</xdr:colOff>
      <xdr:row>11</xdr:row>
      <xdr:rowOff>85725</xdr:rowOff>
    </xdr:to>
    <xdr:sp>
      <xdr:nvSpPr>
        <xdr:cNvPr id="3" name="直線コネクタ 3"/>
        <xdr:cNvSpPr>
          <a:spLocks/>
        </xdr:cNvSpPr>
      </xdr:nvSpPr>
      <xdr:spPr>
        <a:xfrm>
          <a:off x="3286125" y="3219450"/>
          <a:ext cx="76200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142875</xdr:rowOff>
    </xdr:from>
    <xdr:to>
      <xdr:col>27</xdr:col>
      <xdr:colOff>1219200</xdr:colOff>
      <xdr:row>18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9753600" y="5286375"/>
          <a:ext cx="12192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161925</xdr:rowOff>
    </xdr:from>
    <xdr:to>
      <xdr:col>3</xdr:col>
      <xdr:colOff>1171575</xdr:colOff>
      <xdr:row>52</xdr:row>
      <xdr:rowOff>161925</xdr:rowOff>
    </xdr:to>
    <xdr:sp>
      <xdr:nvSpPr>
        <xdr:cNvPr id="5" name="直線コネクタ 5"/>
        <xdr:cNvSpPr>
          <a:spLocks/>
        </xdr:cNvSpPr>
      </xdr:nvSpPr>
      <xdr:spPr>
        <a:xfrm>
          <a:off x="1781175" y="15020925"/>
          <a:ext cx="12192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52</xdr:row>
      <xdr:rowOff>161925</xdr:rowOff>
    </xdr:from>
    <xdr:to>
      <xdr:col>1</xdr:col>
      <xdr:colOff>1209675</xdr:colOff>
      <xdr:row>52</xdr:row>
      <xdr:rowOff>161925</xdr:rowOff>
    </xdr:to>
    <xdr:sp>
      <xdr:nvSpPr>
        <xdr:cNvPr id="6" name="直線コネクタ 6"/>
        <xdr:cNvSpPr>
          <a:spLocks/>
        </xdr:cNvSpPr>
      </xdr:nvSpPr>
      <xdr:spPr>
        <a:xfrm>
          <a:off x="295275" y="15020925"/>
          <a:ext cx="12192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11"/>
  <sheetViews>
    <sheetView zoomScalePageLayoutView="0" workbookViewId="0" topLeftCell="A100">
      <selection activeCell="D109" sqref="D109"/>
    </sheetView>
  </sheetViews>
  <sheetFormatPr defaultColWidth="13.625" defaultRowHeight="22.5" customHeight="1"/>
  <cols>
    <col min="1" max="1" width="6.625" style="3" bestFit="1" customWidth="1"/>
    <col min="2" max="2" width="7.875" style="3" bestFit="1" customWidth="1"/>
    <col min="3" max="3" width="8.625" style="3" bestFit="1" customWidth="1"/>
    <col min="4" max="4" width="12.25390625" style="3" bestFit="1" customWidth="1"/>
    <col min="5" max="5" width="16.625" style="4" bestFit="1" customWidth="1"/>
    <col min="6" max="6" width="6.625" style="5" bestFit="1" customWidth="1"/>
    <col min="7" max="7" width="8.625" style="5" bestFit="1" customWidth="1"/>
    <col min="8" max="8" width="18.50390625" style="6" bestFit="1" customWidth="1"/>
    <col min="9" max="9" width="19.75390625" style="7" bestFit="1" customWidth="1"/>
    <col min="10" max="10" width="10.75390625" style="8" bestFit="1" customWidth="1"/>
    <col min="11" max="11" width="7.875" style="9" bestFit="1" customWidth="1"/>
    <col min="12" max="12" width="13.00390625" style="10" bestFit="1" customWidth="1"/>
    <col min="13" max="13" width="10.75390625" style="7" bestFit="1" customWidth="1"/>
    <col min="14" max="14" width="15.50390625" style="11" bestFit="1" customWidth="1"/>
    <col min="15" max="15" width="13.00390625" style="12" bestFit="1" customWidth="1"/>
    <col min="16" max="19" width="6.625" style="13" bestFit="1" customWidth="1"/>
    <col min="20" max="21" width="4.50390625" style="14" bestFit="1" customWidth="1"/>
    <col min="22" max="22" width="9.25390625" style="14" bestFit="1" customWidth="1"/>
    <col min="23" max="23" width="9.50390625" style="14" bestFit="1" customWidth="1"/>
    <col min="24" max="24" width="13.00390625" style="15" bestFit="1" customWidth="1"/>
    <col min="25" max="25" width="10.75390625" style="16" bestFit="1" customWidth="1"/>
    <col min="26" max="26" width="10.75390625" style="3" bestFit="1" customWidth="1"/>
    <col min="27" max="27" width="9.875" style="17" bestFit="1" customWidth="1"/>
    <col min="28" max="28" width="10.75390625" style="3" bestFit="1" customWidth="1"/>
    <col min="29" max="29" width="21.375" style="3" bestFit="1" customWidth="1"/>
    <col min="30" max="32" width="5.50390625" style="3" bestFit="1" customWidth="1"/>
    <col min="33" max="16384" width="13.625" style="1" customWidth="1"/>
  </cols>
  <sheetData>
    <row r="1" spans="1:32" ht="22.5" customHeight="1">
      <c r="A1" s="255" t="s">
        <v>8</v>
      </c>
      <c r="B1" s="230" t="s">
        <v>9</v>
      </c>
      <c r="C1" s="230" t="s">
        <v>10</v>
      </c>
      <c r="D1" s="230" t="s">
        <v>11</v>
      </c>
      <c r="E1" s="257" t="s">
        <v>12</v>
      </c>
      <c r="F1" s="249" t="s">
        <v>13</v>
      </c>
      <c r="G1" s="249" t="s">
        <v>14</v>
      </c>
      <c r="H1" s="251" t="s">
        <v>15</v>
      </c>
      <c r="I1" s="239" t="s">
        <v>16</v>
      </c>
      <c r="J1" s="253" t="s">
        <v>17</v>
      </c>
      <c r="K1" s="241" t="s">
        <v>18</v>
      </c>
      <c r="L1" s="239" t="s">
        <v>19</v>
      </c>
      <c r="M1" s="239" t="s">
        <v>165</v>
      </c>
      <c r="N1" s="241" t="s">
        <v>20</v>
      </c>
      <c r="O1" s="243" t="s">
        <v>166</v>
      </c>
      <c r="P1" s="245" t="s">
        <v>21</v>
      </c>
      <c r="Q1" s="245"/>
      <c r="R1" s="245"/>
      <c r="S1" s="245"/>
      <c r="T1" s="246" t="s">
        <v>22</v>
      </c>
      <c r="U1" s="246"/>
      <c r="V1" s="246"/>
      <c r="W1" s="246"/>
      <c r="X1" s="247" t="s">
        <v>181</v>
      </c>
      <c r="Y1" s="230" t="s">
        <v>23</v>
      </c>
      <c r="Z1" s="18" t="s">
        <v>182</v>
      </c>
      <c r="AA1" s="232" t="s">
        <v>24</v>
      </c>
      <c r="AB1" s="19" t="s">
        <v>182</v>
      </c>
      <c r="AC1" s="234" t="s">
        <v>25</v>
      </c>
      <c r="AD1" s="236" t="s">
        <v>26</v>
      </c>
      <c r="AE1" s="237"/>
      <c r="AF1" s="238"/>
    </row>
    <row r="2" spans="1:32" ht="22.5" customHeight="1">
      <c r="A2" s="256"/>
      <c r="B2" s="231"/>
      <c r="C2" s="231"/>
      <c r="D2" s="231"/>
      <c r="E2" s="258"/>
      <c r="F2" s="250"/>
      <c r="G2" s="250"/>
      <c r="H2" s="252"/>
      <c r="I2" s="240"/>
      <c r="J2" s="254"/>
      <c r="K2" s="242"/>
      <c r="L2" s="240"/>
      <c r="M2" s="240"/>
      <c r="N2" s="242"/>
      <c r="O2" s="244"/>
      <c r="P2" s="20" t="s">
        <v>27</v>
      </c>
      <c r="Q2" s="20" t="s">
        <v>28</v>
      </c>
      <c r="R2" s="20" t="s">
        <v>29</v>
      </c>
      <c r="S2" s="20" t="s">
        <v>30</v>
      </c>
      <c r="T2" s="21" t="s">
        <v>31</v>
      </c>
      <c r="U2" s="21" t="s">
        <v>32</v>
      </c>
      <c r="V2" s="21" t="s">
        <v>33</v>
      </c>
      <c r="W2" s="22" t="s">
        <v>34</v>
      </c>
      <c r="X2" s="248"/>
      <c r="Y2" s="231"/>
      <c r="Z2" s="23" t="s">
        <v>183</v>
      </c>
      <c r="AA2" s="233"/>
      <c r="AB2" s="24" t="s">
        <v>184</v>
      </c>
      <c r="AC2" s="235"/>
      <c r="AD2" s="25">
        <v>40760</v>
      </c>
      <c r="AE2" s="25">
        <v>40761</v>
      </c>
      <c r="AF2" s="26">
        <v>40762</v>
      </c>
    </row>
    <row r="3" spans="1:32" ht="22.5" customHeight="1">
      <c r="A3" s="27">
        <v>35</v>
      </c>
      <c r="B3" s="27" t="s">
        <v>185</v>
      </c>
      <c r="C3" s="27">
        <v>1</v>
      </c>
      <c r="D3" s="27" t="s">
        <v>186</v>
      </c>
      <c r="E3" s="28" t="str">
        <f aca="true" t="shared" si="0" ref="E3:E34">B3&amp;"-"&amp;C3&amp;"-"&amp;D3</f>
        <v>ばら-1-A</v>
      </c>
      <c r="F3" s="29" t="s">
        <v>187</v>
      </c>
      <c r="G3" s="29"/>
      <c r="H3" s="30" t="s">
        <v>36</v>
      </c>
      <c r="I3" s="31" t="s">
        <v>188</v>
      </c>
      <c r="J3" s="32">
        <v>23299</v>
      </c>
      <c r="K3" s="33" t="str">
        <f aca="true" t="shared" si="1" ref="K3:K34">IF(J3="","",DATEDIF(J3,"2011/4/1","y")&amp;"歳")</f>
        <v>47歳</v>
      </c>
      <c r="L3" s="27" t="s">
        <v>37</v>
      </c>
      <c r="M3" s="34" t="str">
        <f aca="true" t="shared" si="2" ref="M3:M34">IF(K3="60歳","還暦",IF(K3="70歳","古希",IF(K3="77歳","喜寿",IF(K3&gt;="80歳","長寿",""))))&amp;IF(W3="優勝",V3&amp;W3,"")</f>
        <v>ばら優勝</v>
      </c>
      <c r="N3" s="35" t="str">
        <f aca="true" t="shared" si="3" ref="N3:N34">L3&amp;":"&amp;M3</f>
        <v>愛知:ばら優勝</v>
      </c>
      <c r="O3" s="36">
        <v>31</v>
      </c>
      <c r="P3" s="29"/>
      <c r="Q3" s="29"/>
      <c r="R3" s="29"/>
      <c r="S3" s="29"/>
      <c r="T3" s="31"/>
      <c r="U3" s="31" t="s">
        <v>187</v>
      </c>
      <c r="V3" s="31" t="s">
        <v>185</v>
      </c>
      <c r="W3" s="37" t="s">
        <v>38</v>
      </c>
      <c r="X3" s="38" t="s">
        <v>189</v>
      </c>
      <c r="Y3" s="39" t="s">
        <v>35</v>
      </c>
      <c r="Z3" s="27"/>
      <c r="AA3" s="40" t="s">
        <v>6</v>
      </c>
      <c r="AB3" s="27"/>
      <c r="AC3" s="34"/>
      <c r="AD3" s="27">
        <v>11</v>
      </c>
      <c r="AE3" s="27">
        <v>11</v>
      </c>
      <c r="AF3" s="41"/>
    </row>
    <row r="4" spans="1:32" ht="22.5" customHeight="1">
      <c r="A4" s="27">
        <v>36</v>
      </c>
      <c r="B4" s="27" t="s">
        <v>185</v>
      </c>
      <c r="C4" s="27">
        <v>1</v>
      </c>
      <c r="D4" s="27" t="s">
        <v>190</v>
      </c>
      <c r="E4" s="28" t="str">
        <f t="shared" si="0"/>
        <v>ばら-1-B</v>
      </c>
      <c r="F4" s="29" t="s">
        <v>187</v>
      </c>
      <c r="G4" s="29"/>
      <c r="H4" s="30" t="s">
        <v>39</v>
      </c>
      <c r="I4" s="27" t="s">
        <v>191</v>
      </c>
      <c r="J4" s="32">
        <v>23221</v>
      </c>
      <c r="K4" s="33" t="str">
        <f t="shared" si="1"/>
        <v>47歳</v>
      </c>
      <c r="L4" s="27" t="s">
        <v>37</v>
      </c>
      <c r="M4" s="34" t="str">
        <f t="shared" si="2"/>
        <v>ばら優勝</v>
      </c>
      <c r="N4" s="35" t="str">
        <f t="shared" si="3"/>
        <v>愛知:ばら優勝</v>
      </c>
      <c r="O4" s="36">
        <v>31</v>
      </c>
      <c r="P4" s="29"/>
      <c r="Q4" s="29"/>
      <c r="R4" s="29"/>
      <c r="S4" s="29"/>
      <c r="T4" s="31"/>
      <c r="U4" s="31" t="s">
        <v>187</v>
      </c>
      <c r="V4" s="31" t="s">
        <v>185</v>
      </c>
      <c r="W4" s="37" t="s">
        <v>38</v>
      </c>
      <c r="X4" s="38" t="s">
        <v>189</v>
      </c>
      <c r="Y4" s="39" t="s">
        <v>35</v>
      </c>
      <c r="Z4" s="27"/>
      <c r="AA4" s="40" t="s">
        <v>6</v>
      </c>
      <c r="AB4" s="27"/>
      <c r="AC4" s="34"/>
      <c r="AD4" s="27">
        <v>11</v>
      </c>
      <c r="AE4" s="27">
        <v>11</v>
      </c>
      <c r="AF4" s="41"/>
    </row>
    <row r="5" spans="1:32" ht="22.5" customHeight="1">
      <c r="A5" s="27">
        <v>37</v>
      </c>
      <c r="B5" s="27" t="s">
        <v>185</v>
      </c>
      <c r="C5" s="27">
        <v>2</v>
      </c>
      <c r="D5" s="27" t="s">
        <v>186</v>
      </c>
      <c r="E5" s="28" t="str">
        <f t="shared" si="0"/>
        <v>ばら-2-A</v>
      </c>
      <c r="F5" s="29" t="s">
        <v>187</v>
      </c>
      <c r="G5" s="29"/>
      <c r="H5" s="30" t="s">
        <v>40</v>
      </c>
      <c r="I5" s="31" t="s">
        <v>192</v>
      </c>
      <c r="J5" s="32">
        <v>23737</v>
      </c>
      <c r="K5" s="33" t="str">
        <f t="shared" si="1"/>
        <v>46歳</v>
      </c>
      <c r="L5" s="27" t="s">
        <v>41</v>
      </c>
      <c r="M5" s="34">
        <f t="shared" si="2"/>
      </c>
      <c r="N5" s="35" t="str">
        <f t="shared" si="3"/>
        <v>兵庫:</v>
      </c>
      <c r="O5" s="36">
        <v>31</v>
      </c>
      <c r="P5" s="29"/>
      <c r="Q5" s="29"/>
      <c r="R5" s="29"/>
      <c r="S5" s="29"/>
      <c r="T5" s="31"/>
      <c r="U5" s="31" t="s">
        <v>187</v>
      </c>
      <c r="V5" s="31" t="s">
        <v>185</v>
      </c>
      <c r="W5" s="37"/>
      <c r="X5" s="38" t="s">
        <v>189</v>
      </c>
      <c r="Y5" s="39" t="s">
        <v>35</v>
      </c>
      <c r="Z5" s="27"/>
      <c r="AA5" s="40" t="s">
        <v>6</v>
      </c>
      <c r="AB5" s="27"/>
      <c r="AC5" s="34"/>
      <c r="AD5" s="27">
        <v>11</v>
      </c>
      <c r="AE5" s="27">
        <v>11</v>
      </c>
      <c r="AF5" s="41"/>
    </row>
    <row r="6" spans="1:32" ht="22.5" customHeight="1">
      <c r="A6" s="27">
        <v>38</v>
      </c>
      <c r="B6" s="27" t="s">
        <v>185</v>
      </c>
      <c r="C6" s="27">
        <v>2</v>
      </c>
      <c r="D6" s="27" t="s">
        <v>190</v>
      </c>
      <c r="E6" s="28" t="str">
        <f t="shared" si="0"/>
        <v>ばら-2-B</v>
      </c>
      <c r="F6" s="29" t="s">
        <v>187</v>
      </c>
      <c r="G6" s="29"/>
      <c r="H6" s="30" t="s">
        <v>42</v>
      </c>
      <c r="I6" s="27" t="s">
        <v>193</v>
      </c>
      <c r="J6" s="32">
        <v>19420</v>
      </c>
      <c r="K6" s="33" t="str">
        <f t="shared" si="1"/>
        <v>58歳</v>
      </c>
      <c r="L6" s="27" t="s">
        <v>41</v>
      </c>
      <c r="M6" s="34">
        <f t="shared" si="2"/>
      </c>
      <c r="N6" s="35" t="str">
        <f t="shared" si="3"/>
        <v>兵庫:</v>
      </c>
      <c r="O6" s="36">
        <v>31</v>
      </c>
      <c r="P6" s="29"/>
      <c r="Q6" s="29"/>
      <c r="R6" s="29"/>
      <c r="S6" s="29"/>
      <c r="T6" s="31"/>
      <c r="U6" s="31" t="s">
        <v>187</v>
      </c>
      <c r="V6" s="31" t="s">
        <v>185</v>
      </c>
      <c r="W6" s="37"/>
      <c r="X6" s="38" t="s">
        <v>189</v>
      </c>
      <c r="Y6" s="39" t="s">
        <v>35</v>
      </c>
      <c r="Z6" s="27"/>
      <c r="AA6" s="40" t="s">
        <v>6</v>
      </c>
      <c r="AB6" s="27"/>
      <c r="AC6" s="34"/>
      <c r="AD6" s="27">
        <v>11</v>
      </c>
      <c r="AE6" s="27">
        <v>11</v>
      </c>
      <c r="AF6" s="41"/>
    </row>
    <row r="7" spans="1:32" ht="22.5" customHeight="1">
      <c r="A7" s="27">
        <v>39</v>
      </c>
      <c r="B7" s="27" t="s">
        <v>185</v>
      </c>
      <c r="C7" s="27">
        <v>3</v>
      </c>
      <c r="D7" s="27" t="s">
        <v>186</v>
      </c>
      <c r="E7" s="28" t="str">
        <f t="shared" si="0"/>
        <v>ばら-3-A</v>
      </c>
      <c r="F7" s="29" t="s">
        <v>187</v>
      </c>
      <c r="G7" s="29"/>
      <c r="H7" s="30" t="s">
        <v>43</v>
      </c>
      <c r="I7" s="31" t="s">
        <v>194</v>
      </c>
      <c r="J7" s="32">
        <v>22576</v>
      </c>
      <c r="K7" s="33" t="str">
        <f t="shared" si="1"/>
        <v>49歳</v>
      </c>
      <c r="L7" s="27" t="s">
        <v>44</v>
      </c>
      <c r="M7" s="34">
        <f t="shared" si="2"/>
      </c>
      <c r="N7" s="35" t="str">
        <f t="shared" si="3"/>
        <v>広島:</v>
      </c>
      <c r="O7" s="36">
        <v>31</v>
      </c>
      <c r="P7" s="29"/>
      <c r="Q7" s="29"/>
      <c r="R7" s="29"/>
      <c r="S7" s="29"/>
      <c r="T7" s="31"/>
      <c r="U7" s="31" t="s">
        <v>187</v>
      </c>
      <c r="V7" s="31" t="s">
        <v>185</v>
      </c>
      <c r="W7" s="37"/>
      <c r="X7" s="38" t="s">
        <v>189</v>
      </c>
      <c r="Y7" s="39" t="s">
        <v>35</v>
      </c>
      <c r="Z7" s="27"/>
      <c r="AA7" s="40" t="s">
        <v>6</v>
      </c>
      <c r="AB7" s="27"/>
      <c r="AC7" s="34" t="s">
        <v>179</v>
      </c>
      <c r="AD7" s="27">
        <v>11</v>
      </c>
      <c r="AE7" s="27">
        <v>11</v>
      </c>
      <c r="AF7" s="41"/>
    </row>
    <row r="8" spans="1:32" ht="22.5" customHeight="1">
      <c r="A8" s="27">
        <v>40</v>
      </c>
      <c r="B8" s="27" t="s">
        <v>185</v>
      </c>
      <c r="C8" s="27">
        <v>3</v>
      </c>
      <c r="D8" s="27" t="s">
        <v>190</v>
      </c>
      <c r="E8" s="28" t="str">
        <f t="shared" si="0"/>
        <v>ばら-3-B</v>
      </c>
      <c r="F8" s="29" t="s">
        <v>187</v>
      </c>
      <c r="G8" s="29"/>
      <c r="H8" s="30" t="s">
        <v>45</v>
      </c>
      <c r="I8" s="27" t="s">
        <v>195</v>
      </c>
      <c r="J8" s="32">
        <v>23063</v>
      </c>
      <c r="K8" s="33" t="str">
        <f t="shared" si="1"/>
        <v>48歳</v>
      </c>
      <c r="L8" s="27" t="s">
        <v>44</v>
      </c>
      <c r="M8" s="34">
        <f t="shared" si="2"/>
      </c>
      <c r="N8" s="35" t="str">
        <f t="shared" si="3"/>
        <v>広島:</v>
      </c>
      <c r="O8" s="36">
        <v>31</v>
      </c>
      <c r="P8" s="29"/>
      <c r="Q8" s="29"/>
      <c r="R8" s="29"/>
      <c r="S8" s="29"/>
      <c r="T8" s="31"/>
      <c r="U8" s="31" t="s">
        <v>187</v>
      </c>
      <c r="V8" s="31" t="s">
        <v>185</v>
      </c>
      <c r="W8" s="37"/>
      <c r="X8" s="38" t="s">
        <v>189</v>
      </c>
      <c r="Y8" s="39" t="s">
        <v>35</v>
      </c>
      <c r="Z8" s="27"/>
      <c r="AA8" s="40" t="s">
        <v>6</v>
      </c>
      <c r="AB8" s="27"/>
      <c r="AC8" s="34" t="s">
        <v>179</v>
      </c>
      <c r="AD8" s="27">
        <v>11</v>
      </c>
      <c r="AE8" s="27">
        <v>11</v>
      </c>
      <c r="AF8" s="41"/>
    </row>
    <row r="9" spans="1:32" ht="22.5" customHeight="1">
      <c r="A9" s="27">
        <v>41</v>
      </c>
      <c r="B9" s="27" t="s">
        <v>185</v>
      </c>
      <c r="C9" s="27">
        <v>4</v>
      </c>
      <c r="D9" s="27" t="s">
        <v>186</v>
      </c>
      <c r="E9" s="28" t="str">
        <f t="shared" si="0"/>
        <v>ばら-4-A</v>
      </c>
      <c r="F9" s="29" t="s">
        <v>187</v>
      </c>
      <c r="G9" s="29"/>
      <c r="H9" s="30" t="s">
        <v>46</v>
      </c>
      <c r="I9" s="31" t="s">
        <v>196</v>
      </c>
      <c r="J9" s="32">
        <v>23409</v>
      </c>
      <c r="K9" s="33" t="str">
        <f t="shared" si="1"/>
        <v>47歳</v>
      </c>
      <c r="L9" s="27" t="s">
        <v>47</v>
      </c>
      <c r="M9" s="34">
        <f t="shared" si="2"/>
      </c>
      <c r="N9" s="35" t="str">
        <f t="shared" si="3"/>
        <v>高知:</v>
      </c>
      <c r="O9" s="36">
        <v>31</v>
      </c>
      <c r="P9" s="29"/>
      <c r="Q9" s="29"/>
      <c r="R9" s="29"/>
      <c r="S9" s="29"/>
      <c r="T9" s="31" t="s">
        <v>187</v>
      </c>
      <c r="U9" s="31"/>
      <c r="V9" s="31"/>
      <c r="W9" s="37"/>
      <c r="X9" s="38" t="s">
        <v>189</v>
      </c>
      <c r="Y9" s="39" t="s">
        <v>35</v>
      </c>
      <c r="Z9" s="27"/>
      <c r="AA9" s="40" t="s">
        <v>6</v>
      </c>
      <c r="AB9" s="27"/>
      <c r="AC9" s="34"/>
      <c r="AD9" s="27">
        <v>11</v>
      </c>
      <c r="AE9" s="27">
        <v>11</v>
      </c>
      <c r="AF9" s="41"/>
    </row>
    <row r="10" spans="1:32" ht="22.5" customHeight="1">
      <c r="A10" s="27">
        <v>42</v>
      </c>
      <c r="B10" s="27" t="s">
        <v>185</v>
      </c>
      <c r="C10" s="27">
        <v>4</v>
      </c>
      <c r="D10" s="27" t="s">
        <v>190</v>
      </c>
      <c r="E10" s="28" t="str">
        <f t="shared" si="0"/>
        <v>ばら-4-B</v>
      </c>
      <c r="F10" s="29" t="s">
        <v>187</v>
      </c>
      <c r="G10" s="29"/>
      <c r="H10" s="30" t="s">
        <v>48</v>
      </c>
      <c r="I10" s="27" t="s">
        <v>197</v>
      </c>
      <c r="J10" s="32">
        <v>20142</v>
      </c>
      <c r="K10" s="33" t="str">
        <f t="shared" si="1"/>
        <v>56歳</v>
      </c>
      <c r="L10" s="27" t="s">
        <v>47</v>
      </c>
      <c r="M10" s="34">
        <f t="shared" si="2"/>
      </c>
      <c r="N10" s="35" t="str">
        <f t="shared" si="3"/>
        <v>高知:</v>
      </c>
      <c r="O10" s="36">
        <v>31</v>
      </c>
      <c r="P10" s="29"/>
      <c r="Q10" s="29"/>
      <c r="R10" s="29"/>
      <c r="S10" s="29"/>
      <c r="T10" s="31" t="s">
        <v>187</v>
      </c>
      <c r="U10" s="31"/>
      <c r="V10" s="31"/>
      <c r="W10" s="37"/>
      <c r="X10" s="38" t="s">
        <v>189</v>
      </c>
      <c r="Y10" s="39" t="s">
        <v>35</v>
      </c>
      <c r="Z10" s="27"/>
      <c r="AA10" s="40" t="s">
        <v>6</v>
      </c>
      <c r="AB10" s="27"/>
      <c r="AC10" s="34"/>
      <c r="AD10" s="27">
        <v>11</v>
      </c>
      <c r="AE10" s="27">
        <v>11</v>
      </c>
      <c r="AF10" s="41"/>
    </row>
    <row r="11" spans="1:32" ht="22.5" customHeight="1">
      <c r="A11" s="27">
        <v>43</v>
      </c>
      <c r="B11" s="27" t="s">
        <v>185</v>
      </c>
      <c r="C11" s="27">
        <v>5</v>
      </c>
      <c r="D11" s="27" t="s">
        <v>186</v>
      </c>
      <c r="E11" s="28" t="str">
        <f t="shared" si="0"/>
        <v>ばら-5-A</v>
      </c>
      <c r="F11" s="29" t="s">
        <v>187</v>
      </c>
      <c r="G11" s="29"/>
      <c r="H11" s="30" t="s">
        <v>49</v>
      </c>
      <c r="I11" s="31" t="s">
        <v>198</v>
      </c>
      <c r="J11" s="32">
        <v>20767</v>
      </c>
      <c r="K11" s="33" t="str">
        <f t="shared" si="1"/>
        <v>54歳</v>
      </c>
      <c r="L11" s="27" t="s">
        <v>50</v>
      </c>
      <c r="M11" s="34">
        <f t="shared" si="2"/>
      </c>
      <c r="N11" s="35" t="str">
        <f t="shared" si="3"/>
        <v>京都:</v>
      </c>
      <c r="O11" s="36">
        <v>31</v>
      </c>
      <c r="P11" s="29"/>
      <c r="Q11" s="29"/>
      <c r="R11" s="29"/>
      <c r="S11" s="29"/>
      <c r="T11" s="31" t="s">
        <v>187</v>
      </c>
      <c r="U11" s="31"/>
      <c r="V11" s="31"/>
      <c r="W11" s="37"/>
      <c r="X11" s="38"/>
      <c r="Y11" s="39" t="s">
        <v>35</v>
      </c>
      <c r="Z11" s="27"/>
      <c r="AA11" s="40" t="s">
        <v>6</v>
      </c>
      <c r="AB11" s="27"/>
      <c r="AC11" s="34"/>
      <c r="AD11" s="27"/>
      <c r="AE11" s="27"/>
      <c r="AF11" s="41"/>
    </row>
    <row r="12" spans="1:32" ht="22.5" customHeight="1">
      <c r="A12" s="27">
        <v>44</v>
      </c>
      <c r="B12" s="27" t="s">
        <v>185</v>
      </c>
      <c r="C12" s="27">
        <v>5</v>
      </c>
      <c r="D12" s="27" t="s">
        <v>190</v>
      </c>
      <c r="E12" s="28" t="str">
        <f t="shared" si="0"/>
        <v>ばら-5-B</v>
      </c>
      <c r="F12" s="29" t="s">
        <v>187</v>
      </c>
      <c r="G12" s="29"/>
      <c r="H12" s="30" t="s">
        <v>51</v>
      </c>
      <c r="I12" s="27" t="s">
        <v>199</v>
      </c>
      <c r="J12" s="32">
        <v>23352</v>
      </c>
      <c r="K12" s="33" t="str">
        <f t="shared" si="1"/>
        <v>47歳</v>
      </c>
      <c r="L12" s="27" t="s">
        <v>50</v>
      </c>
      <c r="M12" s="34">
        <f t="shared" si="2"/>
      </c>
      <c r="N12" s="35" t="str">
        <f t="shared" si="3"/>
        <v>京都:</v>
      </c>
      <c r="O12" s="36">
        <v>31</v>
      </c>
      <c r="P12" s="29"/>
      <c r="Q12" s="29"/>
      <c r="R12" s="29"/>
      <c r="S12" s="29"/>
      <c r="T12" s="31" t="s">
        <v>187</v>
      </c>
      <c r="U12" s="31"/>
      <c r="V12" s="31"/>
      <c r="W12" s="37"/>
      <c r="X12" s="38"/>
      <c r="Y12" s="39" t="s">
        <v>35</v>
      </c>
      <c r="Z12" s="27"/>
      <c r="AA12" s="40" t="s">
        <v>6</v>
      </c>
      <c r="AB12" s="27"/>
      <c r="AC12" s="34"/>
      <c r="AD12" s="27"/>
      <c r="AE12" s="27"/>
      <c r="AF12" s="41"/>
    </row>
    <row r="13" spans="1:32" ht="22.5" customHeight="1">
      <c r="A13" s="27">
        <v>45</v>
      </c>
      <c r="B13" s="27" t="s">
        <v>185</v>
      </c>
      <c r="C13" s="27">
        <v>6</v>
      </c>
      <c r="D13" s="27" t="s">
        <v>186</v>
      </c>
      <c r="E13" s="28" t="str">
        <f t="shared" si="0"/>
        <v>ばら-6-A</v>
      </c>
      <c r="F13" s="29" t="s">
        <v>187</v>
      </c>
      <c r="G13" s="29"/>
      <c r="H13" s="30" t="s">
        <v>52</v>
      </c>
      <c r="I13" s="31" t="s">
        <v>200</v>
      </c>
      <c r="J13" s="32">
        <v>25269</v>
      </c>
      <c r="K13" s="33" t="str">
        <f t="shared" si="1"/>
        <v>42歳</v>
      </c>
      <c r="L13" s="27" t="s">
        <v>53</v>
      </c>
      <c r="M13" s="34">
        <f t="shared" si="2"/>
      </c>
      <c r="N13" s="35" t="str">
        <f t="shared" si="3"/>
        <v>鳥取:</v>
      </c>
      <c r="O13" s="36">
        <v>31</v>
      </c>
      <c r="P13" s="29"/>
      <c r="Q13" s="29"/>
      <c r="R13" s="29"/>
      <c r="S13" s="29"/>
      <c r="T13" s="31" t="s">
        <v>187</v>
      </c>
      <c r="U13" s="31"/>
      <c r="V13" s="31"/>
      <c r="W13" s="37"/>
      <c r="X13" s="38" t="s">
        <v>189</v>
      </c>
      <c r="Y13" s="39" t="s">
        <v>35</v>
      </c>
      <c r="Z13" s="27"/>
      <c r="AA13" s="40" t="s">
        <v>6</v>
      </c>
      <c r="AB13" s="27"/>
      <c r="AC13" s="34"/>
      <c r="AD13" s="27"/>
      <c r="AE13" s="27"/>
      <c r="AF13" s="41"/>
    </row>
    <row r="14" spans="1:32" ht="22.5" customHeight="1">
      <c r="A14" s="42"/>
      <c r="B14" s="42" t="s">
        <v>185</v>
      </c>
      <c r="C14" s="42" t="s">
        <v>296</v>
      </c>
      <c r="D14" s="42" t="s">
        <v>190</v>
      </c>
      <c r="E14" s="43" t="str">
        <f t="shared" si="0"/>
        <v>ばら-変更6-B</v>
      </c>
      <c r="F14" s="44"/>
      <c r="G14" s="44"/>
      <c r="H14" s="45" t="s">
        <v>54</v>
      </c>
      <c r="I14" s="42"/>
      <c r="J14" s="46"/>
      <c r="K14" s="47">
        <f t="shared" si="1"/>
      </c>
      <c r="L14" s="42" t="s">
        <v>55</v>
      </c>
      <c r="M14" s="48">
        <f t="shared" si="2"/>
      </c>
      <c r="N14" s="49" t="str">
        <f t="shared" si="3"/>
        <v>岡山:</v>
      </c>
      <c r="O14" s="50">
        <v>31</v>
      </c>
      <c r="P14" s="44"/>
      <c r="Q14" s="44"/>
      <c r="R14" s="44"/>
      <c r="S14" s="44"/>
      <c r="T14" s="51"/>
      <c r="U14" s="51"/>
      <c r="V14" s="51"/>
      <c r="W14" s="52"/>
      <c r="X14" s="38" t="s">
        <v>189</v>
      </c>
      <c r="Y14" s="53" t="s">
        <v>35</v>
      </c>
      <c r="Z14" s="42"/>
      <c r="AA14" s="54" t="s">
        <v>6</v>
      </c>
      <c r="AB14" s="42"/>
      <c r="AC14" s="48" t="s">
        <v>56</v>
      </c>
      <c r="AD14" s="27">
        <v>11</v>
      </c>
      <c r="AE14" s="27">
        <v>11</v>
      </c>
      <c r="AF14" s="55"/>
    </row>
    <row r="15" spans="1:32" ht="22.5" customHeight="1">
      <c r="A15" s="27">
        <v>47</v>
      </c>
      <c r="B15" s="27" t="s">
        <v>185</v>
      </c>
      <c r="C15" s="27">
        <v>7</v>
      </c>
      <c r="D15" s="27" t="s">
        <v>186</v>
      </c>
      <c r="E15" s="28" t="str">
        <f t="shared" si="0"/>
        <v>ばら-7-A</v>
      </c>
      <c r="F15" s="29" t="s">
        <v>187</v>
      </c>
      <c r="G15" s="29"/>
      <c r="H15" s="30" t="s">
        <v>57</v>
      </c>
      <c r="I15" s="31" t="s">
        <v>201</v>
      </c>
      <c r="J15" s="32">
        <v>24035</v>
      </c>
      <c r="K15" s="33" t="str">
        <f t="shared" si="1"/>
        <v>45歳</v>
      </c>
      <c r="L15" s="27" t="s">
        <v>41</v>
      </c>
      <c r="M15" s="34">
        <f t="shared" si="2"/>
      </c>
      <c r="N15" s="35" t="str">
        <f t="shared" si="3"/>
        <v>兵庫:</v>
      </c>
      <c r="O15" s="36">
        <v>31</v>
      </c>
      <c r="P15" s="29"/>
      <c r="Q15" s="29"/>
      <c r="R15" s="29"/>
      <c r="S15" s="29"/>
      <c r="T15" s="31" t="s">
        <v>187</v>
      </c>
      <c r="U15" s="31"/>
      <c r="V15" s="31"/>
      <c r="W15" s="37"/>
      <c r="X15" s="38" t="s">
        <v>189</v>
      </c>
      <c r="Y15" s="39" t="s">
        <v>35</v>
      </c>
      <c r="Z15" s="27"/>
      <c r="AA15" s="40" t="s">
        <v>6</v>
      </c>
      <c r="AB15" s="27"/>
      <c r="AC15" s="34"/>
      <c r="AD15" s="27">
        <v>11</v>
      </c>
      <c r="AE15" s="27">
        <v>11</v>
      </c>
      <c r="AF15" s="41"/>
    </row>
    <row r="16" spans="1:32" ht="22.5" customHeight="1">
      <c r="A16" s="27">
        <v>48</v>
      </c>
      <c r="B16" s="27" t="s">
        <v>185</v>
      </c>
      <c r="C16" s="27">
        <v>7</v>
      </c>
      <c r="D16" s="27" t="s">
        <v>190</v>
      </c>
      <c r="E16" s="28" t="str">
        <f t="shared" si="0"/>
        <v>ばら-7-B</v>
      </c>
      <c r="F16" s="29" t="s">
        <v>187</v>
      </c>
      <c r="G16" s="29"/>
      <c r="H16" s="30" t="s">
        <v>58</v>
      </c>
      <c r="I16" s="27" t="s">
        <v>202</v>
      </c>
      <c r="J16" s="32">
        <v>23274</v>
      </c>
      <c r="K16" s="33" t="str">
        <f t="shared" si="1"/>
        <v>47歳</v>
      </c>
      <c r="L16" s="27" t="s">
        <v>41</v>
      </c>
      <c r="M16" s="34">
        <f t="shared" si="2"/>
      </c>
      <c r="N16" s="35" t="str">
        <f t="shared" si="3"/>
        <v>兵庫:</v>
      </c>
      <c r="O16" s="36">
        <v>31</v>
      </c>
      <c r="P16" s="29"/>
      <c r="Q16" s="29"/>
      <c r="R16" s="29"/>
      <c r="S16" s="29"/>
      <c r="T16" s="31" t="s">
        <v>187</v>
      </c>
      <c r="U16" s="31"/>
      <c r="V16" s="31"/>
      <c r="W16" s="37"/>
      <c r="X16" s="38" t="s">
        <v>189</v>
      </c>
      <c r="Y16" s="39" t="s">
        <v>35</v>
      </c>
      <c r="Z16" s="27"/>
      <c r="AA16" s="40" t="s">
        <v>6</v>
      </c>
      <c r="AB16" s="27"/>
      <c r="AC16" s="34"/>
      <c r="AD16" s="27">
        <v>11</v>
      </c>
      <c r="AE16" s="27">
        <v>11</v>
      </c>
      <c r="AF16" s="41"/>
    </row>
    <row r="17" spans="1:32" ht="22.5" customHeight="1">
      <c r="A17" s="27">
        <v>49</v>
      </c>
      <c r="B17" s="27" t="s">
        <v>185</v>
      </c>
      <c r="C17" s="27">
        <v>8</v>
      </c>
      <c r="D17" s="27" t="s">
        <v>186</v>
      </c>
      <c r="E17" s="28" t="str">
        <f t="shared" si="0"/>
        <v>ばら-8-A</v>
      </c>
      <c r="F17" s="29" t="s">
        <v>187</v>
      </c>
      <c r="G17" s="29"/>
      <c r="H17" s="30" t="s">
        <v>59</v>
      </c>
      <c r="I17" s="31" t="s">
        <v>203</v>
      </c>
      <c r="J17" s="32">
        <v>24560</v>
      </c>
      <c r="K17" s="33" t="str">
        <f t="shared" si="1"/>
        <v>44歳</v>
      </c>
      <c r="L17" s="27" t="s">
        <v>60</v>
      </c>
      <c r="M17" s="34">
        <f t="shared" si="2"/>
      </c>
      <c r="N17" s="35" t="str">
        <f t="shared" si="3"/>
        <v>岐阜:</v>
      </c>
      <c r="O17" s="36">
        <v>31</v>
      </c>
      <c r="P17" s="29"/>
      <c r="Q17" s="29"/>
      <c r="R17" s="29"/>
      <c r="S17" s="29"/>
      <c r="T17" s="31" t="s">
        <v>187</v>
      </c>
      <c r="U17" s="31"/>
      <c r="V17" s="31"/>
      <c r="W17" s="37"/>
      <c r="X17" s="38" t="s">
        <v>189</v>
      </c>
      <c r="Y17" s="39" t="s">
        <v>35</v>
      </c>
      <c r="Z17" s="27"/>
      <c r="AA17" s="40" t="s">
        <v>6</v>
      </c>
      <c r="AB17" s="27"/>
      <c r="AC17" s="34" t="s">
        <v>171</v>
      </c>
      <c r="AD17" s="27"/>
      <c r="AE17" s="27"/>
      <c r="AF17" s="41"/>
    </row>
    <row r="18" spans="1:32" ht="22.5" customHeight="1">
      <c r="A18" s="27">
        <v>50</v>
      </c>
      <c r="B18" s="27" t="s">
        <v>185</v>
      </c>
      <c r="C18" s="27">
        <v>8</v>
      </c>
      <c r="D18" s="27" t="s">
        <v>190</v>
      </c>
      <c r="E18" s="28" t="str">
        <f t="shared" si="0"/>
        <v>ばら-8-B</v>
      </c>
      <c r="F18" s="29" t="s">
        <v>187</v>
      </c>
      <c r="G18" s="29"/>
      <c r="H18" s="30" t="s">
        <v>61</v>
      </c>
      <c r="I18" s="27" t="s">
        <v>204</v>
      </c>
      <c r="J18" s="32">
        <v>22047</v>
      </c>
      <c r="K18" s="33" t="str">
        <f t="shared" si="1"/>
        <v>50歳</v>
      </c>
      <c r="L18" s="27" t="s">
        <v>60</v>
      </c>
      <c r="M18" s="34">
        <f t="shared" si="2"/>
      </c>
      <c r="N18" s="35" t="str">
        <f t="shared" si="3"/>
        <v>岐阜:</v>
      </c>
      <c r="O18" s="36">
        <v>31</v>
      </c>
      <c r="P18" s="29"/>
      <c r="Q18" s="29"/>
      <c r="R18" s="29"/>
      <c r="S18" s="29"/>
      <c r="T18" s="31" t="s">
        <v>187</v>
      </c>
      <c r="U18" s="31"/>
      <c r="V18" s="31"/>
      <c r="W18" s="37"/>
      <c r="X18" s="38" t="s">
        <v>189</v>
      </c>
      <c r="Y18" s="39" t="s">
        <v>35</v>
      </c>
      <c r="Z18" s="27"/>
      <c r="AA18" s="40" t="s">
        <v>6</v>
      </c>
      <c r="AB18" s="27"/>
      <c r="AC18" s="34" t="s">
        <v>171</v>
      </c>
      <c r="AD18" s="27"/>
      <c r="AE18" s="27"/>
      <c r="AF18" s="41"/>
    </row>
    <row r="19" spans="1:32" ht="22.5" customHeight="1">
      <c r="A19" s="27">
        <v>51</v>
      </c>
      <c r="B19" s="27" t="s">
        <v>185</v>
      </c>
      <c r="C19" s="27">
        <v>9</v>
      </c>
      <c r="D19" s="27" t="s">
        <v>186</v>
      </c>
      <c r="E19" s="28" t="str">
        <f t="shared" si="0"/>
        <v>ばら-9-A</v>
      </c>
      <c r="F19" s="29" t="s">
        <v>187</v>
      </c>
      <c r="G19" s="29"/>
      <c r="H19" s="30" t="s">
        <v>62</v>
      </c>
      <c r="I19" s="31" t="s">
        <v>205</v>
      </c>
      <c r="J19" s="32">
        <v>23048</v>
      </c>
      <c r="K19" s="33" t="str">
        <f t="shared" si="1"/>
        <v>48歳</v>
      </c>
      <c r="L19" s="27" t="s">
        <v>63</v>
      </c>
      <c r="M19" s="34">
        <f t="shared" si="2"/>
      </c>
      <c r="N19" s="35" t="str">
        <f t="shared" si="3"/>
        <v>島根:</v>
      </c>
      <c r="O19" s="36">
        <v>31</v>
      </c>
      <c r="P19" s="29"/>
      <c r="Q19" s="29"/>
      <c r="R19" s="29"/>
      <c r="S19" s="29"/>
      <c r="T19" s="31"/>
      <c r="U19" s="31" t="s">
        <v>187</v>
      </c>
      <c r="V19" s="31" t="s">
        <v>185</v>
      </c>
      <c r="W19" s="37"/>
      <c r="X19" s="38" t="s">
        <v>189</v>
      </c>
      <c r="Y19" s="39" t="s">
        <v>35</v>
      </c>
      <c r="Z19" s="27" t="s">
        <v>64</v>
      </c>
      <c r="AA19" s="56" t="s">
        <v>6</v>
      </c>
      <c r="AB19" s="27" t="s">
        <v>64</v>
      </c>
      <c r="AC19" s="34"/>
      <c r="AD19" s="27"/>
      <c r="AE19" s="27"/>
      <c r="AF19" s="41"/>
    </row>
    <row r="20" spans="1:32" ht="22.5" customHeight="1">
      <c r="A20" s="27">
        <v>52</v>
      </c>
      <c r="B20" s="27" t="s">
        <v>185</v>
      </c>
      <c r="C20" s="27">
        <v>9</v>
      </c>
      <c r="D20" s="27" t="s">
        <v>190</v>
      </c>
      <c r="E20" s="28" t="str">
        <f t="shared" si="0"/>
        <v>ばら-9-B</v>
      </c>
      <c r="F20" s="29" t="s">
        <v>187</v>
      </c>
      <c r="G20" s="29"/>
      <c r="H20" s="30" t="s">
        <v>65</v>
      </c>
      <c r="I20" s="27" t="s">
        <v>206</v>
      </c>
      <c r="J20" s="32">
        <v>22782</v>
      </c>
      <c r="K20" s="33" t="str">
        <f t="shared" si="1"/>
        <v>48歳</v>
      </c>
      <c r="L20" s="27" t="s">
        <v>63</v>
      </c>
      <c r="M20" s="34">
        <f t="shared" si="2"/>
      </c>
      <c r="N20" s="35" t="str">
        <f t="shared" si="3"/>
        <v>島根:</v>
      </c>
      <c r="O20" s="36">
        <v>31</v>
      </c>
      <c r="P20" s="29"/>
      <c r="Q20" s="29"/>
      <c r="R20" s="29"/>
      <c r="S20" s="29"/>
      <c r="T20" s="31" t="s">
        <v>187</v>
      </c>
      <c r="U20" s="31"/>
      <c r="V20" s="31"/>
      <c r="W20" s="37"/>
      <c r="X20" s="38" t="s">
        <v>189</v>
      </c>
      <c r="Y20" s="39" t="s">
        <v>35</v>
      </c>
      <c r="Z20" s="27" t="s">
        <v>64</v>
      </c>
      <c r="AA20" s="56" t="s">
        <v>6</v>
      </c>
      <c r="AB20" s="27" t="s">
        <v>64</v>
      </c>
      <c r="AC20" s="34"/>
      <c r="AD20" s="27"/>
      <c r="AE20" s="27"/>
      <c r="AF20" s="41"/>
    </row>
    <row r="21" spans="1:32" ht="22.5" customHeight="1">
      <c r="A21" s="27">
        <v>53</v>
      </c>
      <c r="B21" s="27" t="s">
        <v>185</v>
      </c>
      <c r="C21" s="27">
        <v>10</v>
      </c>
      <c r="D21" s="27" t="s">
        <v>186</v>
      </c>
      <c r="E21" s="28" t="str">
        <f t="shared" si="0"/>
        <v>ばら-10-A</v>
      </c>
      <c r="F21" s="29" t="s">
        <v>187</v>
      </c>
      <c r="G21" s="29"/>
      <c r="H21" s="30" t="s">
        <v>66</v>
      </c>
      <c r="I21" s="31" t="s">
        <v>207</v>
      </c>
      <c r="J21" s="32">
        <v>25904</v>
      </c>
      <c r="K21" s="33" t="str">
        <f t="shared" si="1"/>
        <v>40歳</v>
      </c>
      <c r="L21" s="27" t="s">
        <v>55</v>
      </c>
      <c r="M21" s="34">
        <f t="shared" si="2"/>
      </c>
      <c r="N21" s="35" t="str">
        <f t="shared" si="3"/>
        <v>岡山:</v>
      </c>
      <c r="O21" s="36">
        <v>31</v>
      </c>
      <c r="P21" s="29"/>
      <c r="Q21" s="29"/>
      <c r="R21" s="29"/>
      <c r="S21" s="29"/>
      <c r="T21" s="31" t="s">
        <v>187</v>
      </c>
      <c r="U21" s="31"/>
      <c r="V21" s="31"/>
      <c r="W21" s="37"/>
      <c r="X21" s="38" t="s">
        <v>189</v>
      </c>
      <c r="Y21" s="39" t="s">
        <v>35</v>
      </c>
      <c r="Z21" s="27"/>
      <c r="AA21" s="56" t="s">
        <v>6</v>
      </c>
      <c r="AB21" s="27"/>
      <c r="AC21" s="34" t="s">
        <v>174</v>
      </c>
      <c r="AD21" s="27">
        <v>6</v>
      </c>
      <c r="AE21" s="27">
        <v>6</v>
      </c>
      <c r="AF21" s="41"/>
    </row>
    <row r="22" spans="1:32" ht="22.5" customHeight="1">
      <c r="A22" s="27">
        <v>54</v>
      </c>
      <c r="B22" s="27" t="s">
        <v>185</v>
      </c>
      <c r="C22" s="27">
        <v>10</v>
      </c>
      <c r="D22" s="27" t="s">
        <v>190</v>
      </c>
      <c r="E22" s="28" t="str">
        <f t="shared" si="0"/>
        <v>ばら-10-B</v>
      </c>
      <c r="F22" s="29" t="s">
        <v>187</v>
      </c>
      <c r="G22" s="29"/>
      <c r="H22" s="30" t="s">
        <v>67</v>
      </c>
      <c r="I22" s="27" t="s">
        <v>208</v>
      </c>
      <c r="J22" s="32">
        <v>23287</v>
      </c>
      <c r="K22" s="33" t="str">
        <f t="shared" si="1"/>
        <v>47歳</v>
      </c>
      <c r="L22" s="27" t="s">
        <v>55</v>
      </c>
      <c r="M22" s="34">
        <f t="shared" si="2"/>
      </c>
      <c r="N22" s="35" t="str">
        <f t="shared" si="3"/>
        <v>岡山:</v>
      </c>
      <c r="O22" s="36">
        <v>31</v>
      </c>
      <c r="P22" s="29"/>
      <c r="Q22" s="29"/>
      <c r="R22" s="29"/>
      <c r="S22" s="29"/>
      <c r="T22" s="31"/>
      <c r="U22" s="31" t="s">
        <v>187</v>
      </c>
      <c r="V22" s="31" t="s">
        <v>185</v>
      </c>
      <c r="W22" s="37" t="s">
        <v>209</v>
      </c>
      <c r="X22" s="38" t="s">
        <v>189</v>
      </c>
      <c r="Y22" s="39" t="s">
        <v>35</v>
      </c>
      <c r="Z22" s="27"/>
      <c r="AA22" s="40" t="s">
        <v>6</v>
      </c>
      <c r="AB22" s="27"/>
      <c r="AC22" s="34" t="s">
        <v>174</v>
      </c>
      <c r="AD22" s="27">
        <v>6</v>
      </c>
      <c r="AE22" s="27">
        <v>6</v>
      </c>
      <c r="AF22" s="41"/>
    </row>
    <row r="23" spans="1:32" ht="22.5" customHeight="1">
      <c r="A23" s="27">
        <v>55</v>
      </c>
      <c r="B23" s="27" t="s">
        <v>185</v>
      </c>
      <c r="C23" s="27">
        <v>11</v>
      </c>
      <c r="D23" s="27" t="s">
        <v>186</v>
      </c>
      <c r="E23" s="28" t="str">
        <f t="shared" si="0"/>
        <v>ばら-11-A</v>
      </c>
      <c r="F23" s="29" t="s">
        <v>187</v>
      </c>
      <c r="G23" s="29"/>
      <c r="H23" s="30" t="s">
        <v>68</v>
      </c>
      <c r="I23" s="31" t="s">
        <v>210</v>
      </c>
      <c r="J23" s="32">
        <v>25237</v>
      </c>
      <c r="K23" s="33" t="str">
        <f t="shared" si="1"/>
        <v>42歳</v>
      </c>
      <c r="L23" s="27" t="s">
        <v>69</v>
      </c>
      <c r="M23" s="34">
        <f t="shared" si="2"/>
      </c>
      <c r="N23" s="35" t="str">
        <f t="shared" si="3"/>
        <v>福岡:</v>
      </c>
      <c r="O23" s="36">
        <v>31</v>
      </c>
      <c r="P23" s="29"/>
      <c r="Q23" s="29"/>
      <c r="R23" s="29"/>
      <c r="S23" s="29"/>
      <c r="T23" s="31"/>
      <c r="U23" s="31" t="s">
        <v>187</v>
      </c>
      <c r="V23" s="31"/>
      <c r="W23" s="37"/>
      <c r="X23" s="38" t="s">
        <v>189</v>
      </c>
      <c r="Y23" s="39" t="s">
        <v>35</v>
      </c>
      <c r="Z23" s="27"/>
      <c r="AA23" s="40" t="s">
        <v>6</v>
      </c>
      <c r="AB23" s="27"/>
      <c r="AC23" s="34"/>
      <c r="AD23" s="27">
        <v>11</v>
      </c>
      <c r="AE23" s="27">
        <v>11</v>
      </c>
      <c r="AF23" s="41"/>
    </row>
    <row r="24" spans="1:32" ht="22.5" customHeight="1">
      <c r="A24" s="27">
        <v>56</v>
      </c>
      <c r="B24" s="27" t="s">
        <v>185</v>
      </c>
      <c r="C24" s="27">
        <v>11</v>
      </c>
      <c r="D24" s="27" t="s">
        <v>190</v>
      </c>
      <c r="E24" s="28" t="str">
        <f t="shared" si="0"/>
        <v>ばら-11-B</v>
      </c>
      <c r="F24" s="29" t="s">
        <v>187</v>
      </c>
      <c r="G24" s="29"/>
      <c r="H24" s="30" t="s">
        <v>70</v>
      </c>
      <c r="I24" s="27" t="s">
        <v>211</v>
      </c>
      <c r="J24" s="32">
        <v>22893</v>
      </c>
      <c r="K24" s="33" t="str">
        <f t="shared" si="1"/>
        <v>48歳</v>
      </c>
      <c r="L24" s="27" t="s">
        <v>69</v>
      </c>
      <c r="M24" s="34">
        <f t="shared" si="2"/>
      </c>
      <c r="N24" s="35" t="str">
        <f t="shared" si="3"/>
        <v>福岡:</v>
      </c>
      <c r="O24" s="36">
        <v>31</v>
      </c>
      <c r="P24" s="29"/>
      <c r="Q24" s="29"/>
      <c r="R24" s="29"/>
      <c r="S24" s="29"/>
      <c r="T24" s="31"/>
      <c r="U24" s="31" t="s">
        <v>187</v>
      </c>
      <c r="V24" s="31"/>
      <c r="W24" s="37"/>
      <c r="X24" s="38" t="s">
        <v>189</v>
      </c>
      <c r="Y24" s="39" t="s">
        <v>35</v>
      </c>
      <c r="Z24" s="27"/>
      <c r="AA24" s="40" t="s">
        <v>6</v>
      </c>
      <c r="AB24" s="27"/>
      <c r="AC24" s="34"/>
      <c r="AD24" s="27">
        <v>11</v>
      </c>
      <c r="AE24" s="27">
        <v>11</v>
      </c>
      <c r="AF24" s="41"/>
    </row>
    <row r="25" spans="1:32" ht="22.5" customHeight="1">
      <c r="A25" s="27">
        <v>57</v>
      </c>
      <c r="B25" s="27" t="s">
        <v>185</v>
      </c>
      <c r="C25" s="27">
        <v>12</v>
      </c>
      <c r="D25" s="27" t="s">
        <v>186</v>
      </c>
      <c r="E25" s="28" t="str">
        <f t="shared" si="0"/>
        <v>ばら-12-A</v>
      </c>
      <c r="F25" s="29" t="s">
        <v>187</v>
      </c>
      <c r="G25" s="29"/>
      <c r="H25" s="30" t="s">
        <v>71</v>
      </c>
      <c r="I25" s="31" t="s">
        <v>212</v>
      </c>
      <c r="J25" s="32">
        <v>24301</v>
      </c>
      <c r="K25" s="33" t="str">
        <f t="shared" si="1"/>
        <v>44歳</v>
      </c>
      <c r="L25" s="27" t="s">
        <v>72</v>
      </c>
      <c r="M25" s="34">
        <f t="shared" si="2"/>
      </c>
      <c r="N25" s="35" t="str">
        <f t="shared" si="3"/>
        <v>大阪:</v>
      </c>
      <c r="O25" s="36">
        <v>31</v>
      </c>
      <c r="P25" s="29"/>
      <c r="Q25" s="29"/>
      <c r="R25" s="29"/>
      <c r="S25" s="29"/>
      <c r="T25" s="31" t="s">
        <v>187</v>
      </c>
      <c r="U25" s="31"/>
      <c r="V25" s="31"/>
      <c r="W25" s="37"/>
      <c r="X25" s="38"/>
      <c r="Y25" s="39" t="s">
        <v>35</v>
      </c>
      <c r="Z25" s="27"/>
      <c r="AA25" s="40" t="s">
        <v>6</v>
      </c>
      <c r="AB25" s="27"/>
      <c r="AC25" s="34"/>
      <c r="AD25" s="27"/>
      <c r="AE25" s="27"/>
      <c r="AF25" s="41"/>
    </row>
    <row r="26" spans="1:32" ht="22.5" customHeight="1">
      <c r="A26" s="27">
        <v>58</v>
      </c>
      <c r="B26" s="27" t="s">
        <v>185</v>
      </c>
      <c r="C26" s="27">
        <v>12</v>
      </c>
      <c r="D26" s="27" t="s">
        <v>190</v>
      </c>
      <c r="E26" s="28" t="str">
        <f t="shared" si="0"/>
        <v>ばら-12-B</v>
      </c>
      <c r="F26" s="29" t="s">
        <v>187</v>
      </c>
      <c r="G26" s="29"/>
      <c r="H26" s="30" t="s">
        <v>73</v>
      </c>
      <c r="I26" s="27" t="s">
        <v>213</v>
      </c>
      <c r="J26" s="32">
        <v>24345</v>
      </c>
      <c r="K26" s="33" t="str">
        <f t="shared" si="1"/>
        <v>44歳</v>
      </c>
      <c r="L26" s="27" t="s">
        <v>72</v>
      </c>
      <c r="M26" s="34">
        <f t="shared" si="2"/>
      </c>
      <c r="N26" s="35" t="str">
        <f t="shared" si="3"/>
        <v>大阪:</v>
      </c>
      <c r="O26" s="36">
        <v>31</v>
      </c>
      <c r="P26" s="29"/>
      <c r="Q26" s="29"/>
      <c r="R26" s="29"/>
      <c r="S26" s="29"/>
      <c r="T26" s="31" t="s">
        <v>187</v>
      </c>
      <c r="U26" s="31"/>
      <c r="V26" s="31"/>
      <c r="W26" s="37"/>
      <c r="X26" s="38"/>
      <c r="Y26" s="39" t="s">
        <v>35</v>
      </c>
      <c r="Z26" s="27"/>
      <c r="AA26" s="40" t="s">
        <v>6</v>
      </c>
      <c r="AB26" s="27"/>
      <c r="AC26" s="34"/>
      <c r="AD26" s="27"/>
      <c r="AE26" s="27"/>
      <c r="AF26" s="41"/>
    </row>
    <row r="27" spans="1:32" ht="22.5" customHeight="1">
      <c r="A27" s="27">
        <v>59</v>
      </c>
      <c r="B27" s="27" t="s">
        <v>185</v>
      </c>
      <c r="C27" s="27">
        <v>13</v>
      </c>
      <c r="D27" s="27" t="s">
        <v>186</v>
      </c>
      <c r="E27" s="28" t="str">
        <f t="shared" si="0"/>
        <v>ばら-13-A</v>
      </c>
      <c r="F27" s="29" t="s">
        <v>187</v>
      </c>
      <c r="G27" s="29"/>
      <c r="H27" s="30" t="s">
        <v>74</v>
      </c>
      <c r="I27" s="31" t="s">
        <v>214</v>
      </c>
      <c r="J27" s="32">
        <v>22655</v>
      </c>
      <c r="K27" s="33" t="str">
        <f t="shared" si="1"/>
        <v>49歳</v>
      </c>
      <c r="L27" s="27" t="s">
        <v>75</v>
      </c>
      <c r="M27" s="34">
        <f t="shared" si="2"/>
      </c>
      <c r="N27" s="35" t="str">
        <f t="shared" si="3"/>
        <v>埼玉:</v>
      </c>
      <c r="O27" s="36">
        <v>31</v>
      </c>
      <c r="P27" s="29"/>
      <c r="Q27" s="29"/>
      <c r="R27" s="29"/>
      <c r="S27" s="29"/>
      <c r="T27" s="31"/>
      <c r="U27" s="31" t="s">
        <v>187</v>
      </c>
      <c r="V27" s="31" t="s">
        <v>185</v>
      </c>
      <c r="W27" s="37" t="s">
        <v>215</v>
      </c>
      <c r="X27" s="38" t="s">
        <v>189</v>
      </c>
      <c r="Y27" s="39" t="s">
        <v>35</v>
      </c>
      <c r="Z27" s="27"/>
      <c r="AA27" s="40" t="s">
        <v>6</v>
      </c>
      <c r="AB27" s="27"/>
      <c r="AC27" s="34"/>
      <c r="AD27" s="27">
        <v>11</v>
      </c>
      <c r="AE27" s="27">
        <v>11</v>
      </c>
      <c r="AF27" s="41"/>
    </row>
    <row r="28" spans="1:32" ht="22.5" customHeight="1">
      <c r="A28" s="27">
        <v>60</v>
      </c>
      <c r="B28" s="27" t="s">
        <v>185</v>
      </c>
      <c r="C28" s="27">
        <v>13</v>
      </c>
      <c r="D28" s="27" t="s">
        <v>190</v>
      </c>
      <c r="E28" s="28" t="str">
        <f t="shared" si="0"/>
        <v>ばら-13-B</v>
      </c>
      <c r="F28" s="29" t="s">
        <v>187</v>
      </c>
      <c r="G28" s="29"/>
      <c r="H28" s="30" t="s">
        <v>76</v>
      </c>
      <c r="I28" s="27" t="s">
        <v>216</v>
      </c>
      <c r="J28" s="32">
        <v>20761</v>
      </c>
      <c r="K28" s="33" t="str">
        <f t="shared" si="1"/>
        <v>54歳</v>
      </c>
      <c r="L28" s="27" t="s">
        <v>75</v>
      </c>
      <c r="M28" s="34">
        <f t="shared" si="2"/>
      </c>
      <c r="N28" s="35" t="str">
        <f t="shared" si="3"/>
        <v>埼玉:</v>
      </c>
      <c r="O28" s="36">
        <v>31</v>
      </c>
      <c r="P28" s="29"/>
      <c r="Q28" s="29"/>
      <c r="R28" s="29"/>
      <c r="S28" s="29"/>
      <c r="T28" s="31"/>
      <c r="U28" s="31" t="s">
        <v>187</v>
      </c>
      <c r="V28" s="31" t="s">
        <v>185</v>
      </c>
      <c r="W28" s="37" t="s">
        <v>215</v>
      </c>
      <c r="X28" s="38" t="s">
        <v>189</v>
      </c>
      <c r="Y28" s="39" t="s">
        <v>35</v>
      </c>
      <c r="Z28" s="27"/>
      <c r="AA28" s="40" t="s">
        <v>6</v>
      </c>
      <c r="AB28" s="27"/>
      <c r="AC28" s="34"/>
      <c r="AD28" s="27">
        <v>11</v>
      </c>
      <c r="AE28" s="27">
        <v>11</v>
      </c>
      <c r="AF28" s="41"/>
    </row>
    <row r="29" spans="1:32" ht="22.5" customHeight="1">
      <c r="A29" s="27">
        <v>61</v>
      </c>
      <c r="B29" s="27" t="s">
        <v>185</v>
      </c>
      <c r="C29" s="27">
        <v>14</v>
      </c>
      <c r="D29" s="27" t="s">
        <v>186</v>
      </c>
      <c r="E29" s="28" t="str">
        <f t="shared" si="0"/>
        <v>ばら-14-A</v>
      </c>
      <c r="F29" s="29" t="s">
        <v>187</v>
      </c>
      <c r="G29" s="29"/>
      <c r="H29" s="30" t="s">
        <v>77</v>
      </c>
      <c r="I29" s="31" t="s">
        <v>217</v>
      </c>
      <c r="J29" s="32">
        <v>25771</v>
      </c>
      <c r="K29" s="33" t="str">
        <f t="shared" si="1"/>
        <v>40歳</v>
      </c>
      <c r="L29" s="27" t="s">
        <v>78</v>
      </c>
      <c r="M29" s="34">
        <f t="shared" si="2"/>
      </c>
      <c r="N29" s="35" t="str">
        <f t="shared" si="3"/>
        <v>奈良:</v>
      </c>
      <c r="O29" s="36">
        <v>31</v>
      </c>
      <c r="P29" s="29"/>
      <c r="Q29" s="29"/>
      <c r="R29" s="29"/>
      <c r="S29" s="29"/>
      <c r="T29" s="31" t="s">
        <v>187</v>
      </c>
      <c r="U29" s="31"/>
      <c r="V29" s="31"/>
      <c r="W29" s="37"/>
      <c r="X29" s="38" t="s">
        <v>189</v>
      </c>
      <c r="Y29" s="39" t="s">
        <v>35</v>
      </c>
      <c r="Z29" s="27"/>
      <c r="AA29" s="40" t="s">
        <v>6</v>
      </c>
      <c r="AB29" s="27"/>
      <c r="AC29" s="34"/>
      <c r="AD29" s="27">
        <v>11</v>
      </c>
      <c r="AE29" s="27">
        <v>11</v>
      </c>
      <c r="AF29" s="41"/>
    </row>
    <row r="30" spans="1:32" ht="22.5" customHeight="1">
      <c r="A30" s="27">
        <v>62</v>
      </c>
      <c r="B30" s="27" t="s">
        <v>185</v>
      </c>
      <c r="C30" s="27">
        <v>14</v>
      </c>
      <c r="D30" s="27" t="s">
        <v>190</v>
      </c>
      <c r="E30" s="28" t="str">
        <f t="shared" si="0"/>
        <v>ばら-14-B</v>
      </c>
      <c r="F30" s="29" t="s">
        <v>187</v>
      </c>
      <c r="G30" s="29"/>
      <c r="H30" s="30" t="s">
        <v>79</v>
      </c>
      <c r="I30" s="27" t="s">
        <v>218</v>
      </c>
      <c r="J30" s="32">
        <v>25151</v>
      </c>
      <c r="K30" s="33" t="str">
        <f t="shared" si="1"/>
        <v>42歳</v>
      </c>
      <c r="L30" s="27" t="s">
        <v>78</v>
      </c>
      <c r="M30" s="34">
        <f t="shared" si="2"/>
      </c>
      <c r="N30" s="35" t="str">
        <f t="shared" si="3"/>
        <v>奈良:</v>
      </c>
      <c r="O30" s="36">
        <v>31</v>
      </c>
      <c r="P30" s="29"/>
      <c r="Q30" s="29"/>
      <c r="R30" s="29"/>
      <c r="S30" s="29"/>
      <c r="T30" s="31" t="s">
        <v>187</v>
      </c>
      <c r="U30" s="31"/>
      <c r="V30" s="31"/>
      <c r="W30" s="37"/>
      <c r="X30" s="38" t="s">
        <v>189</v>
      </c>
      <c r="Y30" s="39" t="s">
        <v>35</v>
      </c>
      <c r="Z30" s="27"/>
      <c r="AA30" s="40" t="s">
        <v>6</v>
      </c>
      <c r="AB30" s="27"/>
      <c r="AC30" s="34"/>
      <c r="AD30" s="27">
        <v>11</v>
      </c>
      <c r="AE30" s="27">
        <v>11</v>
      </c>
      <c r="AF30" s="41"/>
    </row>
    <row r="31" spans="1:32" ht="22.5" customHeight="1">
      <c r="A31" s="27">
        <v>63</v>
      </c>
      <c r="B31" s="27" t="s">
        <v>185</v>
      </c>
      <c r="C31" s="27">
        <v>15</v>
      </c>
      <c r="D31" s="27" t="s">
        <v>186</v>
      </c>
      <c r="E31" s="28" t="str">
        <f t="shared" si="0"/>
        <v>ばら-15-A</v>
      </c>
      <c r="F31" s="29" t="s">
        <v>187</v>
      </c>
      <c r="G31" s="29"/>
      <c r="H31" s="30" t="s">
        <v>80</v>
      </c>
      <c r="I31" s="31" t="s">
        <v>219</v>
      </c>
      <c r="J31" s="32">
        <v>21344</v>
      </c>
      <c r="K31" s="33" t="str">
        <f t="shared" si="1"/>
        <v>52歳</v>
      </c>
      <c r="L31" s="27" t="s">
        <v>53</v>
      </c>
      <c r="M31" s="34">
        <f t="shared" si="2"/>
      </c>
      <c r="N31" s="35" t="str">
        <f t="shared" si="3"/>
        <v>鳥取:</v>
      </c>
      <c r="O31" s="36">
        <v>31</v>
      </c>
      <c r="P31" s="29"/>
      <c r="Q31" s="29"/>
      <c r="R31" s="29"/>
      <c r="S31" s="29"/>
      <c r="T31" s="31" t="s">
        <v>187</v>
      </c>
      <c r="U31" s="31"/>
      <c r="V31" s="31"/>
      <c r="W31" s="37"/>
      <c r="X31" s="38"/>
      <c r="Y31" s="39" t="s">
        <v>35</v>
      </c>
      <c r="Z31" s="27"/>
      <c r="AA31" s="40" t="s">
        <v>6</v>
      </c>
      <c r="AB31" s="27"/>
      <c r="AC31" s="34"/>
      <c r="AD31" s="27"/>
      <c r="AE31" s="27"/>
      <c r="AF31" s="41"/>
    </row>
    <row r="32" spans="1:32" ht="22.5" customHeight="1">
      <c r="A32" s="27">
        <v>64</v>
      </c>
      <c r="B32" s="27" t="s">
        <v>185</v>
      </c>
      <c r="C32" s="27">
        <v>15</v>
      </c>
      <c r="D32" s="27" t="s">
        <v>190</v>
      </c>
      <c r="E32" s="28" t="str">
        <f t="shared" si="0"/>
        <v>ばら-15-B</v>
      </c>
      <c r="F32" s="29" t="s">
        <v>187</v>
      </c>
      <c r="G32" s="29"/>
      <c r="H32" s="30" t="s">
        <v>81</v>
      </c>
      <c r="I32" s="27" t="s">
        <v>220</v>
      </c>
      <c r="J32" s="32">
        <v>23929</v>
      </c>
      <c r="K32" s="33" t="str">
        <f t="shared" si="1"/>
        <v>45歳</v>
      </c>
      <c r="L32" s="27" t="s">
        <v>53</v>
      </c>
      <c r="M32" s="34">
        <f t="shared" si="2"/>
      </c>
      <c r="N32" s="35" t="str">
        <f t="shared" si="3"/>
        <v>鳥取:</v>
      </c>
      <c r="O32" s="36">
        <v>31</v>
      </c>
      <c r="P32" s="29"/>
      <c r="Q32" s="29"/>
      <c r="R32" s="29"/>
      <c r="S32" s="29"/>
      <c r="T32" s="31" t="s">
        <v>187</v>
      </c>
      <c r="U32" s="31"/>
      <c r="V32" s="31"/>
      <c r="W32" s="37"/>
      <c r="X32" s="38"/>
      <c r="Y32" s="39" t="s">
        <v>35</v>
      </c>
      <c r="Z32" s="27"/>
      <c r="AA32" s="40" t="s">
        <v>6</v>
      </c>
      <c r="AB32" s="27"/>
      <c r="AC32" s="34"/>
      <c r="AD32" s="27"/>
      <c r="AE32" s="27"/>
      <c r="AF32" s="41"/>
    </row>
    <row r="33" spans="1:32" ht="22.5" customHeight="1">
      <c r="A33" s="27">
        <v>65</v>
      </c>
      <c r="B33" s="27" t="s">
        <v>185</v>
      </c>
      <c r="C33" s="27" t="s">
        <v>167</v>
      </c>
      <c r="D33" s="27" t="s">
        <v>186</v>
      </c>
      <c r="E33" s="28" t="str">
        <f t="shared" si="0"/>
        <v>ばら-変更16-A</v>
      </c>
      <c r="F33" s="29" t="s">
        <v>187</v>
      </c>
      <c r="G33" s="29"/>
      <c r="H33" s="30" t="s">
        <v>168</v>
      </c>
      <c r="I33" s="31" t="s">
        <v>221</v>
      </c>
      <c r="J33" s="32">
        <v>24957</v>
      </c>
      <c r="K33" s="33" t="str">
        <f t="shared" si="1"/>
        <v>42歳</v>
      </c>
      <c r="L33" s="27" t="s">
        <v>83</v>
      </c>
      <c r="M33" s="34">
        <f t="shared" si="2"/>
      </c>
      <c r="N33" s="35" t="str">
        <f t="shared" si="3"/>
        <v>東京:</v>
      </c>
      <c r="O33" s="36">
        <v>31</v>
      </c>
      <c r="P33" s="29"/>
      <c r="Q33" s="29"/>
      <c r="R33" s="29"/>
      <c r="S33" s="29"/>
      <c r="T33" s="31"/>
      <c r="U33" s="31" t="s">
        <v>187</v>
      </c>
      <c r="V33" s="31" t="s">
        <v>185</v>
      </c>
      <c r="W33" s="37" t="s">
        <v>209</v>
      </c>
      <c r="X33" s="38" t="s">
        <v>189</v>
      </c>
      <c r="Y33" s="39" t="s">
        <v>35</v>
      </c>
      <c r="Z33" s="27"/>
      <c r="AA33" s="40" t="s">
        <v>6</v>
      </c>
      <c r="AB33" s="27"/>
      <c r="AC33" s="34" t="s">
        <v>170</v>
      </c>
      <c r="AD33" s="27">
        <v>11</v>
      </c>
      <c r="AE33" s="27">
        <v>11</v>
      </c>
      <c r="AF33" s="41"/>
    </row>
    <row r="34" spans="1:32" ht="22.5" customHeight="1">
      <c r="A34" s="27">
        <v>66</v>
      </c>
      <c r="B34" s="27" t="s">
        <v>185</v>
      </c>
      <c r="C34" s="27">
        <v>16</v>
      </c>
      <c r="D34" s="27" t="s">
        <v>190</v>
      </c>
      <c r="E34" s="28" t="str">
        <f t="shared" si="0"/>
        <v>ばら-16-B</v>
      </c>
      <c r="F34" s="29" t="s">
        <v>187</v>
      </c>
      <c r="G34" s="29"/>
      <c r="H34" s="30" t="s">
        <v>84</v>
      </c>
      <c r="I34" s="27" t="s">
        <v>222</v>
      </c>
      <c r="J34" s="32">
        <v>25173</v>
      </c>
      <c r="K34" s="33" t="str">
        <f t="shared" si="1"/>
        <v>42歳</v>
      </c>
      <c r="L34" s="27" t="s">
        <v>83</v>
      </c>
      <c r="M34" s="34">
        <f t="shared" si="2"/>
      </c>
      <c r="N34" s="35" t="str">
        <f t="shared" si="3"/>
        <v>東京:</v>
      </c>
      <c r="O34" s="36">
        <v>31</v>
      </c>
      <c r="P34" s="29"/>
      <c r="Q34" s="29"/>
      <c r="R34" s="29"/>
      <c r="S34" s="29"/>
      <c r="T34" s="31"/>
      <c r="U34" s="31" t="s">
        <v>187</v>
      </c>
      <c r="V34" s="31" t="s">
        <v>185</v>
      </c>
      <c r="W34" s="37"/>
      <c r="X34" s="38" t="s">
        <v>189</v>
      </c>
      <c r="Y34" s="39" t="s">
        <v>35</v>
      </c>
      <c r="Z34" s="27"/>
      <c r="AA34" s="40" t="s">
        <v>6</v>
      </c>
      <c r="AB34" s="27"/>
      <c r="AC34" s="34"/>
      <c r="AD34" s="27"/>
      <c r="AE34" s="27"/>
      <c r="AF34" s="41"/>
    </row>
    <row r="35" spans="1:32" ht="22.5" customHeight="1">
      <c r="A35" s="27">
        <v>67</v>
      </c>
      <c r="B35" s="27" t="s">
        <v>185</v>
      </c>
      <c r="C35" s="27">
        <v>17</v>
      </c>
      <c r="D35" s="27" t="s">
        <v>186</v>
      </c>
      <c r="E35" s="28" t="str">
        <f aca="true" t="shared" si="4" ref="E35:E65">B35&amp;"-"&amp;C35&amp;"-"&amp;D35</f>
        <v>ばら-17-A</v>
      </c>
      <c r="F35" s="29" t="s">
        <v>187</v>
      </c>
      <c r="G35" s="29"/>
      <c r="H35" s="30" t="s">
        <v>85</v>
      </c>
      <c r="I35" s="31" t="s">
        <v>223</v>
      </c>
      <c r="J35" s="32">
        <v>23136</v>
      </c>
      <c r="K35" s="33" t="str">
        <f aca="true" t="shared" si="5" ref="K35:K65">IF(J35="","",DATEDIF(J35,"2011/4/1","y")&amp;"歳")</f>
        <v>47歳</v>
      </c>
      <c r="L35" s="27" t="s">
        <v>86</v>
      </c>
      <c r="M35" s="34">
        <f aca="true" t="shared" si="6" ref="M35:M65">IF(K35="60歳","還暦",IF(K35="70歳","古希",IF(K35="77歳","喜寿",IF(K35&gt;="80歳","長寿",""))))&amp;IF(W35="優勝",V35&amp;W35,"")</f>
      </c>
      <c r="N35" s="35" t="str">
        <f aca="true" t="shared" si="7" ref="N35:N65">L35&amp;":"&amp;M35</f>
        <v>三重:</v>
      </c>
      <c r="O35" s="36">
        <v>31</v>
      </c>
      <c r="P35" s="29"/>
      <c r="Q35" s="29"/>
      <c r="R35" s="29"/>
      <c r="S35" s="29"/>
      <c r="T35" s="31"/>
      <c r="U35" s="31" t="s">
        <v>187</v>
      </c>
      <c r="V35" s="31" t="s">
        <v>185</v>
      </c>
      <c r="W35" s="37"/>
      <c r="X35" s="38" t="s">
        <v>189</v>
      </c>
      <c r="Y35" s="39" t="s">
        <v>35</v>
      </c>
      <c r="Z35" s="27"/>
      <c r="AA35" s="40" t="s">
        <v>6</v>
      </c>
      <c r="AB35" s="27"/>
      <c r="AC35" s="34" t="s">
        <v>172</v>
      </c>
      <c r="AD35" s="27">
        <v>11</v>
      </c>
      <c r="AE35" s="27">
        <v>11</v>
      </c>
      <c r="AF35" s="41"/>
    </row>
    <row r="36" spans="1:32" ht="22.5" customHeight="1">
      <c r="A36" s="27">
        <v>68</v>
      </c>
      <c r="B36" s="27" t="s">
        <v>185</v>
      </c>
      <c r="C36" s="27">
        <v>17</v>
      </c>
      <c r="D36" s="27" t="s">
        <v>190</v>
      </c>
      <c r="E36" s="28" t="str">
        <f t="shared" si="4"/>
        <v>ばら-17-B</v>
      </c>
      <c r="F36" s="29" t="s">
        <v>187</v>
      </c>
      <c r="G36" s="29"/>
      <c r="H36" s="30" t="s">
        <v>87</v>
      </c>
      <c r="I36" s="27" t="s">
        <v>224</v>
      </c>
      <c r="J36" s="32">
        <v>23733</v>
      </c>
      <c r="K36" s="33" t="str">
        <f t="shared" si="5"/>
        <v>46歳</v>
      </c>
      <c r="L36" s="27" t="s">
        <v>86</v>
      </c>
      <c r="M36" s="34">
        <f t="shared" si="6"/>
      </c>
      <c r="N36" s="35" t="str">
        <f t="shared" si="7"/>
        <v>三重:</v>
      </c>
      <c r="O36" s="36">
        <v>31</v>
      </c>
      <c r="P36" s="29"/>
      <c r="Q36" s="29"/>
      <c r="R36" s="29"/>
      <c r="S36" s="29"/>
      <c r="T36" s="31" t="s">
        <v>187</v>
      </c>
      <c r="U36" s="31"/>
      <c r="V36" s="31"/>
      <c r="W36" s="37"/>
      <c r="X36" s="38" t="s">
        <v>189</v>
      </c>
      <c r="Y36" s="39" t="s">
        <v>35</v>
      </c>
      <c r="Z36" s="27"/>
      <c r="AA36" s="40" t="s">
        <v>6</v>
      </c>
      <c r="AB36" s="27"/>
      <c r="AC36" s="34" t="s">
        <v>172</v>
      </c>
      <c r="AD36" s="27">
        <v>11</v>
      </c>
      <c r="AE36" s="27">
        <v>11</v>
      </c>
      <c r="AF36" s="41"/>
    </row>
    <row r="37" spans="1:32" ht="22.5" customHeight="1">
      <c r="A37" s="27">
        <v>69</v>
      </c>
      <c r="B37" s="27" t="s">
        <v>185</v>
      </c>
      <c r="C37" s="27">
        <v>18</v>
      </c>
      <c r="D37" s="27" t="s">
        <v>186</v>
      </c>
      <c r="E37" s="28" t="str">
        <f t="shared" si="4"/>
        <v>ばら-18-A</v>
      </c>
      <c r="F37" s="29" t="s">
        <v>187</v>
      </c>
      <c r="G37" s="29"/>
      <c r="H37" s="30" t="s">
        <v>88</v>
      </c>
      <c r="I37" s="31" t="s">
        <v>225</v>
      </c>
      <c r="J37" s="32">
        <v>24203</v>
      </c>
      <c r="K37" s="33" t="str">
        <f t="shared" si="5"/>
        <v>44歳</v>
      </c>
      <c r="L37" s="27" t="s">
        <v>55</v>
      </c>
      <c r="M37" s="34">
        <f t="shared" si="6"/>
      </c>
      <c r="N37" s="35" t="str">
        <f t="shared" si="7"/>
        <v>岡山:</v>
      </c>
      <c r="O37" s="36">
        <v>31</v>
      </c>
      <c r="P37" s="29"/>
      <c r="Q37" s="29"/>
      <c r="R37" s="29"/>
      <c r="S37" s="29"/>
      <c r="T37" s="31" t="s">
        <v>187</v>
      </c>
      <c r="U37" s="31"/>
      <c r="V37" s="31"/>
      <c r="W37" s="37"/>
      <c r="X37" s="38" t="s">
        <v>189</v>
      </c>
      <c r="Y37" s="39" t="s">
        <v>35</v>
      </c>
      <c r="Z37" s="27"/>
      <c r="AA37" s="56" t="s">
        <v>6</v>
      </c>
      <c r="AB37" s="27"/>
      <c r="AC37" s="34" t="s">
        <v>174</v>
      </c>
      <c r="AD37" s="27"/>
      <c r="AE37" s="27"/>
      <c r="AF37" s="41"/>
    </row>
    <row r="38" spans="1:32" ht="22.5" customHeight="1">
      <c r="A38" s="27">
        <v>70</v>
      </c>
      <c r="B38" s="27" t="s">
        <v>185</v>
      </c>
      <c r="C38" s="27">
        <v>18</v>
      </c>
      <c r="D38" s="27" t="s">
        <v>190</v>
      </c>
      <c r="E38" s="28" t="str">
        <f t="shared" si="4"/>
        <v>ばら-18-B</v>
      </c>
      <c r="F38" s="29" t="s">
        <v>187</v>
      </c>
      <c r="G38" s="29"/>
      <c r="H38" s="30" t="s">
        <v>89</v>
      </c>
      <c r="I38" s="27" t="s">
        <v>226</v>
      </c>
      <c r="J38" s="32">
        <v>24643</v>
      </c>
      <c r="K38" s="33" t="str">
        <f t="shared" si="5"/>
        <v>43歳</v>
      </c>
      <c r="L38" s="27" t="s">
        <v>55</v>
      </c>
      <c r="M38" s="34">
        <f t="shared" si="6"/>
      </c>
      <c r="N38" s="35" t="str">
        <f t="shared" si="7"/>
        <v>岡山:</v>
      </c>
      <c r="O38" s="36">
        <v>31</v>
      </c>
      <c r="P38" s="29"/>
      <c r="Q38" s="29"/>
      <c r="R38" s="29"/>
      <c r="S38" s="29"/>
      <c r="T38" s="31" t="s">
        <v>187</v>
      </c>
      <c r="U38" s="31"/>
      <c r="V38" s="31"/>
      <c r="W38" s="37"/>
      <c r="X38" s="38" t="s">
        <v>189</v>
      </c>
      <c r="Y38" s="39" t="s">
        <v>35</v>
      </c>
      <c r="Z38" s="27"/>
      <c r="AA38" s="40" t="s">
        <v>6</v>
      </c>
      <c r="AB38" s="27"/>
      <c r="AC38" s="34" t="s">
        <v>174</v>
      </c>
      <c r="AD38" s="27"/>
      <c r="AE38" s="27"/>
      <c r="AF38" s="41"/>
    </row>
    <row r="39" spans="1:32" ht="22.5" customHeight="1">
      <c r="A39" s="27">
        <v>71</v>
      </c>
      <c r="B39" s="27" t="s">
        <v>185</v>
      </c>
      <c r="C39" s="27">
        <v>19</v>
      </c>
      <c r="D39" s="27" t="s">
        <v>186</v>
      </c>
      <c r="E39" s="28" t="str">
        <f t="shared" si="4"/>
        <v>ばら-19-A</v>
      </c>
      <c r="F39" s="29" t="s">
        <v>187</v>
      </c>
      <c r="G39" s="29"/>
      <c r="H39" s="30" t="s">
        <v>90</v>
      </c>
      <c r="I39" s="31" t="s">
        <v>227</v>
      </c>
      <c r="J39" s="32">
        <v>21920</v>
      </c>
      <c r="K39" s="33" t="str">
        <f t="shared" si="5"/>
        <v>51歳</v>
      </c>
      <c r="L39" s="27" t="s">
        <v>72</v>
      </c>
      <c r="M39" s="34">
        <f t="shared" si="6"/>
      </c>
      <c r="N39" s="35" t="str">
        <f t="shared" si="7"/>
        <v>大阪:</v>
      </c>
      <c r="O39" s="36">
        <v>31</v>
      </c>
      <c r="P39" s="29"/>
      <c r="Q39" s="29"/>
      <c r="R39" s="29"/>
      <c r="S39" s="29"/>
      <c r="T39" s="31"/>
      <c r="U39" s="31" t="s">
        <v>187</v>
      </c>
      <c r="V39" s="31"/>
      <c r="W39" s="37"/>
      <c r="X39" s="38" t="s">
        <v>189</v>
      </c>
      <c r="Y39" s="39" t="s">
        <v>35</v>
      </c>
      <c r="Z39" s="27"/>
      <c r="AA39" s="40" t="s">
        <v>6</v>
      </c>
      <c r="AB39" s="27"/>
      <c r="AC39" s="34" t="s">
        <v>176</v>
      </c>
      <c r="AD39" s="27">
        <v>11</v>
      </c>
      <c r="AE39" s="27"/>
      <c r="AF39" s="41"/>
    </row>
    <row r="40" spans="1:32" ht="22.5" customHeight="1">
      <c r="A40" s="27">
        <v>72</v>
      </c>
      <c r="B40" s="27" t="s">
        <v>185</v>
      </c>
      <c r="C40" s="27">
        <v>19</v>
      </c>
      <c r="D40" s="27" t="s">
        <v>190</v>
      </c>
      <c r="E40" s="28" t="str">
        <f t="shared" si="4"/>
        <v>ばら-19-B</v>
      </c>
      <c r="F40" s="29" t="s">
        <v>187</v>
      </c>
      <c r="G40" s="29"/>
      <c r="H40" s="30" t="s">
        <v>91</v>
      </c>
      <c r="I40" s="27" t="s">
        <v>228</v>
      </c>
      <c r="J40" s="32">
        <v>22433</v>
      </c>
      <c r="K40" s="33" t="str">
        <f t="shared" si="5"/>
        <v>49歳</v>
      </c>
      <c r="L40" s="27" t="s">
        <v>41</v>
      </c>
      <c r="M40" s="34">
        <f t="shared" si="6"/>
      </c>
      <c r="N40" s="35" t="str">
        <f t="shared" si="7"/>
        <v>兵庫:</v>
      </c>
      <c r="O40" s="36">
        <v>31</v>
      </c>
      <c r="P40" s="29"/>
      <c r="Q40" s="29"/>
      <c r="R40" s="29"/>
      <c r="S40" s="29"/>
      <c r="T40" s="31"/>
      <c r="U40" s="31" t="s">
        <v>187</v>
      </c>
      <c r="V40" s="31"/>
      <c r="W40" s="37"/>
      <c r="X40" s="38" t="s">
        <v>189</v>
      </c>
      <c r="Y40" s="39" t="s">
        <v>35</v>
      </c>
      <c r="Z40" s="27"/>
      <c r="AA40" s="40" t="s">
        <v>6</v>
      </c>
      <c r="AB40" s="27"/>
      <c r="AC40" s="34" t="s">
        <v>180</v>
      </c>
      <c r="AD40" s="27">
        <v>11</v>
      </c>
      <c r="AE40" s="27"/>
      <c r="AF40" s="41"/>
    </row>
    <row r="41" spans="1:32" ht="22.5" customHeight="1">
      <c r="A41" s="27">
        <v>73</v>
      </c>
      <c r="B41" s="27" t="s">
        <v>185</v>
      </c>
      <c r="C41" s="27">
        <v>20</v>
      </c>
      <c r="D41" s="27" t="s">
        <v>186</v>
      </c>
      <c r="E41" s="28" t="str">
        <f t="shared" si="4"/>
        <v>ばら-20-A</v>
      </c>
      <c r="F41" s="29" t="s">
        <v>187</v>
      </c>
      <c r="G41" s="29"/>
      <c r="H41" s="30" t="s">
        <v>92</v>
      </c>
      <c r="I41" s="31" t="s">
        <v>229</v>
      </c>
      <c r="J41" s="32">
        <v>24723</v>
      </c>
      <c r="K41" s="33" t="str">
        <f t="shared" si="5"/>
        <v>43歳</v>
      </c>
      <c r="L41" s="27" t="s">
        <v>44</v>
      </c>
      <c r="M41" s="34">
        <f t="shared" si="6"/>
      </c>
      <c r="N41" s="35" t="str">
        <f t="shared" si="7"/>
        <v>広島:</v>
      </c>
      <c r="O41" s="36">
        <v>31</v>
      </c>
      <c r="P41" s="29"/>
      <c r="Q41" s="29"/>
      <c r="R41" s="29"/>
      <c r="S41" s="29"/>
      <c r="T41" s="31" t="s">
        <v>187</v>
      </c>
      <c r="U41" s="31"/>
      <c r="V41" s="31"/>
      <c r="W41" s="37"/>
      <c r="X41" s="38"/>
      <c r="Y41" s="39" t="s">
        <v>35</v>
      </c>
      <c r="Z41" s="27"/>
      <c r="AA41" s="40" t="s">
        <v>6</v>
      </c>
      <c r="AB41" s="27"/>
      <c r="AC41" s="34"/>
      <c r="AD41" s="27"/>
      <c r="AE41" s="27"/>
      <c r="AF41" s="41"/>
    </row>
    <row r="42" spans="1:32" ht="22.5" customHeight="1">
      <c r="A42" s="27">
        <v>74</v>
      </c>
      <c r="B42" s="27" t="s">
        <v>185</v>
      </c>
      <c r="C42" s="27">
        <v>20</v>
      </c>
      <c r="D42" s="27" t="s">
        <v>190</v>
      </c>
      <c r="E42" s="28" t="str">
        <f t="shared" si="4"/>
        <v>ばら-20-B</v>
      </c>
      <c r="F42" s="29" t="s">
        <v>187</v>
      </c>
      <c r="G42" s="29"/>
      <c r="H42" s="30" t="s">
        <v>93</v>
      </c>
      <c r="I42" s="27" t="s">
        <v>230</v>
      </c>
      <c r="J42" s="32">
        <v>24767</v>
      </c>
      <c r="K42" s="33" t="str">
        <f t="shared" si="5"/>
        <v>43歳</v>
      </c>
      <c r="L42" s="27" t="s">
        <v>44</v>
      </c>
      <c r="M42" s="34">
        <f t="shared" si="6"/>
      </c>
      <c r="N42" s="35" t="str">
        <f t="shared" si="7"/>
        <v>広島:</v>
      </c>
      <c r="O42" s="36">
        <v>31</v>
      </c>
      <c r="P42" s="29"/>
      <c r="Q42" s="29"/>
      <c r="R42" s="29"/>
      <c r="S42" s="29"/>
      <c r="T42" s="31" t="s">
        <v>187</v>
      </c>
      <c r="U42" s="31"/>
      <c r="V42" s="31"/>
      <c r="W42" s="37"/>
      <c r="X42" s="38"/>
      <c r="Y42" s="39" t="s">
        <v>35</v>
      </c>
      <c r="Z42" s="27"/>
      <c r="AA42" s="40" t="s">
        <v>6</v>
      </c>
      <c r="AB42" s="27"/>
      <c r="AC42" s="34"/>
      <c r="AD42" s="27"/>
      <c r="AE42" s="27"/>
      <c r="AF42" s="41"/>
    </row>
    <row r="43" spans="1:32" ht="22.5" customHeight="1">
      <c r="A43" s="27">
        <v>75</v>
      </c>
      <c r="B43" s="27" t="s">
        <v>185</v>
      </c>
      <c r="C43" s="27">
        <v>21</v>
      </c>
      <c r="D43" s="27" t="s">
        <v>186</v>
      </c>
      <c r="E43" s="28" t="str">
        <f t="shared" si="4"/>
        <v>ばら-21-A</v>
      </c>
      <c r="F43" s="29" t="s">
        <v>187</v>
      </c>
      <c r="G43" s="29"/>
      <c r="H43" s="30" t="s">
        <v>94</v>
      </c>
      <c r="I43" s="31" t="s">
        <v>231</v>
      </c>
      <c r="J43" s="32">
        <v>22489</v>
      </c>
      <c r="K43" s="33" t="str">
        <f t="shared" si="5"/>
        <v>49歳</v>
      </c>
      <c r="L43" s="27" t="s">
        <v>95</v>
      </c>
      <c r="M43" s="34">
        <f t="shared" si="6"/>
      </c>
      <c r="N43" s="35" t="str">
        <f t="shared" si="7"/>
        <v>徳島:</v>
      </c>
      <c r="O43" s="36">
        <v>31</v>
      </c>
      <c r="P43" s="29"/>
      <c r="Q43" s="29"/>
      <c r="R43" s="29"/>
      <c r="S43" s="29"/>
      <c r="T43" s="31" t="s">
        <v>187</v>
      </c>
      <c r="U43" s="31"/>
      <c r="V43" s="31"/>
      <c r="W43" s="37"/>
      <c r="X43" s="38" t="s">
        <v>189</v>
      </c>
      <c r="Y43" s="39" t="s">
        <v>35</v>
      </c>
      <c r="Z43" s="27"/>
      <c r="AA43" s="40" t="s">
        <v>6</v>
      </c>
      <c r="AB43" s="27"/>
      <c r="AC43" s="34"/>
      <c r="AD43" s="27">
        <v>9</v>
      </c>
      <c r="AE43" s="27">
        <v>9</v>
      </c>
      <c r="AF43" s="41"/>
    </row>
    <row r="44" spans="1:32" ht="22.5" customHeight="1">
      <c r="A44" s="27">
        <v>76</v>
      </c>
      <c r="B44" s="27" t="s">
        <v>185</v>
      </c>
      <c r="C44" s="27">
        <v>21</v>
      </c>
      <c r="D44" s="27" t="s">
        <v>190</v>
      </c>
      <c r="E44" s="28" t="str">
        <f t="shared" si="4"/>
        <v>ばら-21-B</v>
      </c>
      <c r="F44" s="29" t="s">
        <v>187</v>
      </c>
      <c r="G44" s="29"/>
      <c r="H44" s="30" t="s">
        <v>96</v>
      </c>
      <c r="I44" s="27" t="s">
        <v>232</v>
      </c>
      <c r="J44" s="32">
        <v>22373</v>
      </c>
      <c r="K44" s="33" t="str">
        <f t="shared" si="5"/>
        <v>49歳</v>
      </c>
      <c r="L44" s="27" t="s">
        <v>95</v>
      </c>
      <c r="M44" s="34">
        <f t="shared" si="6"/>
      </c>
      <c r="N44" s="35" t="str">
        <f t="shared" si="7"/>
        <v>徳島:</v>
      </c>
      <c r="O44" s="36">
        <v>31</v>
      </c>
      <c r="P44" s="29"/>
      <c r="Q44" s="29"/>
      <c r="R44" s="29"/>
      <c r="S44" s="29"/>
      <c r="T44" s="31" t="s">
        <v>187</v>
      </c>
      <c r="U44" s="31"/>
      <c r="V44" s="31"/>
      <c r="W44" s="37"/>
      <c r="X44" s="38" t="s">
        <v>189</v>
      </c>
      <c r="Y44" s="39" t="s">
        <v>35</v>
      </c>
      <c r="Z44" s="27"/>
      <c r="AA44" s="40" t="s">
        <v>6</v>
      </c>
      <c r="AB44" s="27"/>
      <c r="AC44" s="34"/>
      <c r="AD44" s="27">
        <v>9</v>
      </c>
      <c r="AE44" s="27">
        <v>9</v>
      </c>
      <c r="AF44" s="41"/>
    </row>
    <row r="45" spans="1:32" ht="22.5" customHeight="1">
      <c r="A45" s="27">
        <v>77</v>
      </c>
      <c r="B45" s="27" t="s">
        <v>185</v>
      </c>
      <c r="C45" s="27">
        <v>22</v>
      </c>
      <c r="D45" s="27" t="s">
        <v>186</v>
      </c>
      <c r="E45" s="28" t="str">
        <f t="shared" si="4"/>
        <v>ばら-22-A</v>
      </c>
      <c r="F45" s="29" t="s">
        <v>187</v>
      </c>
      <c r="G45" s="29"/>
      <c r="H45" s="30" t="s">
        <v>97</v>
      </c>
      <c r="I45" s="31" t="s">
        <v>233</v>
      </c>
      <c r="J45" s="32">
        <v>25661</v>
      </c>
      <c r="K45" s="33" t="str">
        <f t="shared" si="5"/>
        <v>40歳</v>
      </c>
      <c r="L45" s="27" t="s">
        <v>53</v>
      </c>
      <c r="M45" s="34">
        <f t="shared" si="6"/>
      </c>
      <c r="N45" s="35" t="str">
        <f t="shared" si="7"/>
        <v>鳥取:</v>
      </c>
      <c r="O45" s="36">
        <v>31</v>
      </c>
      <c r="P45" s="29"/>
      <c r="Q45" s="29"/>
      <c r="R45" s="29"/>
      <c r="S45" s="29"/>
      <c r="T45" s="31" t="s">
        <v>187</v>
      </c>
      <c r="U45" s="31"/>
      <c r="V45" s="31"/>
      <c r="W45" s="37"/>
      <c r="X45" s="38" t="s">
        <v>189</v>
      </c>
      <c r="Y45" s="39" t="s">
        <v>35</v>
      </c>
      <c r="Z45" s="27"/>
      <c r="AA45" s="40" t="s">
        <v>6</v>
      </c>
      <c r="AB45" s="27"/>
      <c r="AC45" s="34" t="s">
        <v>173</v>
      </c>
      <c r="AD45" s="27" t="s">
        <v>234</v>
      </c>
      <c r="AE45" s="27" t="s">
        <v>234</v>
      </c>
      <c r="AF45" s="41"/>
    </row>
    <row r="46" spans="1:32" ht="22.5" customHeight="1">
      <c r="A46" s="27">
        <v>78</v>
      </c>
      <c r="B46" s="27" t="s">
        <v>185</v>
      </c>
      <c r="C46" s="27">
        <v>22</v>
      </c>
      <c r="D46" s="27" t="s">
        <v>190</v>
      </c>
      <c r="E46" s="28" t="str">
        <f t="shared" si="4"/>
        <v>ばら-22-B</v>
      </c>
      <c r="F46" s="29" t="s">
        <v>187</v>
      </c>
      <c r="G46" s="29"/>
      <c r="H46" s="30" t="s">
        <v>98</v>
      </c>
      <c r="I46" s="27" t="s">
        <v>235</v>
      </c>
      <c r="J46" s="32">
        <v>23838</v>
      </c>
      <c r="K46" s="33" t="str">
        <f t="shared" si="5"/>
        <v>45歳</v>
      </c>
      <c r="L46" s="27" t="s">
        <v>53</v>
      </c>
      <c r="M46" s="34">
        <f t="shared" si="6"/>
      </c>
      <c r="N46" s="35" t="str">
        <f t="shared" si="7"/>
        <v>鳥取:</v>
      </c>
      <c r="O46" s="36">
        <v>31</v>
      </c>
      <c r="P46" s="29"/>
      <c r="Q46" s="29"/>
      <c r="R46" s="29"/>
      <c r="S46" s="29"/>
      <c r="T46" s="31" t="s">
        <v>187</v>
      </c>
      <c r="U46" s="31"/>
      <c r="V46" s="31"/>
      <c r="W46" s="37"/>
      <c r="X46" s="38" t="s">
        <v>189</v>
      </c>
      <c r="Y46" s="39" t="s">
        <v>35</v>
      </c>
      <c r="Z46" s="27"/>
      <c r="AA46" s="40" t="s">
        <v>6</v>
      </c>
      <c r="AB46" s="27"/>
      <c r="AC46" s="34" t="s">
        <v>173</v>
      </c>
      <c r="AD46" s="27" t="s">
        <v>234</v>
      </c>
      <c r="AE46" s="27" t="s">
        <v>234</v>
      </c>
      <c r="AF46" s="41"/>
    </row>
    <row r="47" spans="1:32" ht="22.5" customHeight="1">
      <c r="A47" s="27">
        <v>79</v>
      </c>
      <c r="B47" s="27" t="s">
        <v>185</v>
      </c>
      <c r="C47" s="27">
        <v>23</v>
      </c>
      <c r="D47" s="27" t="s">
        <v>186</v>
      </c>
      <c r="E47" s="28" t="str">
        <f t="shared" si="4"/>
        <v>ばら-23-A</v>
      </c>
      <c r="F47" s="29" t="s">
        <v>187</v>
      </c>
      <c r="G47" s="29"/>
      <c r="H47" s="30" t="s">
        <v>99</v>
      </c>
      <c r="I47" s="31" t="s">
        <v>236</v>
      </c>
      <c r="J47" s="32">
        <v>25529</v>
      </c>
      <c r="K47" s="33" t="str">
        <f t="shared" si="5"/>
        <v>41歳</v>
      </c>
      <c r="L47" s="27" t="s">
        <v>41</v>
      </c>
      <c r="M47" s="34">
        <f t="shared" si="6"/>
      </c>
      <c r="N47" s="35" t="str">
        <f t="shared" si="7"/>
        <v>兵庫:</v>
      </c>
      <c r="O47" s="36">
        <v>31</v>
      </c>
      <c r="P47" s="29"/>
      <c r="Q47" s="29"/>
      <c r="R47" s="29"/>
      <c r="S47" s="29"/>
      <c r="T47" s="31" t="s">
        <v>187</v>
      </c>
      <c r="U47" s="31"/>
      <c r="V47" s="31"/>
      <c r="W47" s="37"/>
      <c r="X47" s="38" t="s">
        <v>189</v>
      </c>
      <c r="Y47" s="39" t="s">
        <v>35</v>
      </c>
      <c r="Z47" s="27"/>
      <c r="AA47" s="40" t="s">
        <v>6</v>
      </c>
      <c r="AB47" s="27"/>
      <c r="AC47" s="34"/>
      <c r="AD47" s="27"/>
      <c r="AE47" s="27"/>
      <c r="AF47" s="41"/>
    </row>
    <row r="48" spans="1:32" ht="22.5" customHeight="1">
      <c r="A48" s="27">
        <v>80</v>
      </c>
      <c r="B48" s="27" t="s">
        <v>185</v>
      </c>
      <c r="C48" s="27">
        <v>23</v>
      </c>
      <c r="D48" s="27" t="s">
        <v>190</v>
      </c>
      <c r="E48" s="28" t="str">
        <f t="shared" si="4"/>
        <v>ばら-23-B</v>
      </c>
      <c r="F48" s="29" t="s">
        <v>187</v>
      </c>
      <c r="G48" s="29"/>
      <c r="H48" s="30" t="s">
        <v>100</v>
      </c>
      <c r="I48" s="27" t="s">
        <v>237</v>
      </c>
      <c r="J48" s="32">
        <v>24060</v>
      </c>
      <c r="K48" s="33" t="str">
        <f t="shared" si="5"/>
        <v>45歳</v>
      </c>
      <c r="L48" s="27" t="s">
        <v>41</v>
      </c>
      <c r="M48" s="34">
        <f t="shared" si="6"/>
      </c>
      <c r="N48" s="35" t="str">
        <f t="shared" si="7"/>
        <v>兵庫:</v>
      </c>
      <c r="O48" s="36">
        <v>31</v>
      </c>
      <c r="P48" s="29"/>
      <c r="Q48" s="29"/>
      <c r="R48" s="29"/>
      <c r="S48" s="29"/>
      <c r="T48" s="31" t="s">
        <v>187</v>
      </c>
      <c r="U48" s="31"/>
      <c r="V48" s="31"/>
      <c r="W48" s="37"/>
      <c r="X48" s="38" t="s">
        <v>189</v>
      </c>
      <c r="Y48" s="39" t="s">
        <v>35</v>
      </c>
      <c r="Z48" s="27"/>
      <c r="AA48" s="40" t="s">
        <v>6</v>
      </c>
      <c r="AB48" s="27"/>
      <c r="AC48" s="34"/>
      <c r="AD48" s="27"/>
      <c r="AE48" s="27"/>
      <c r="AF48" s="41"/>
    </row>
    <row r="49" spans="1:32" ht="22.5" customHeight="1">
      <c r="A49" s="27">
        <v>81</v>
      </c>
      <c r="B49" s="27" t="s">
        <v>185</v>
      </c>
      <c r="C49" s="27">
        <v>24</v>
      </c>
      <c r="D49" s="27" t="s">
        <v>186</v>
      </c>
      <c r="E49" s="28" t="str">
        <f t="shared" si="4"/>
        <v>ばら-24-A</v>
      </c>
      <c r="F49" s="29" t="s">
        <v>187</v>
      </c>
      <c r="G49" s="29"/>
      <c r="H49" s="30" t="s">
        <v>101</v>
      </c>
      <c r="I49" s="31" t="s">
        <v>238</v>
      </c>
      <c r="J49" s="32">
        <v>22089</v>
      </c>
      <c r="K49" s="33" t="str">
        <f t="shared" si="5"/>
        <v>50歳</v>
      </c>
      <c r="L49" s="27" t="s">
        <v>102</v>
      </c>
      <c r="M49" s="34">
        <f t="shared" si="6"/>
      </c>
      <c r="N49" s="35" t="str">
        <f t="shared" si="7"/>
        <v>神奈川:</v>
      </c>
      <c r="O49" s="36">
        <v>31</v>
      </c>
      <c r="P49" s="29"/>
      <c r="Q49" s="29"/>
      <c r="R49" s="29"/>
      <c r="S49" s="29"/>
      <c r="T49" s="31"/>
      <c r="U49" s="31" t="s">
        <v>187</v>
      </c>
      <c r="V49" s="31" t="s">
        <v>185</v>
      </c>
      <c r="W49" s="37"/>
      <c r="X49" s="38" t="s">
        <v>189</v>
      </c>
      <c r="Y49" s="39" t="s">
        <v>35</v>
      </c>
      <c r="Z49" s="27"/>
      <c r="AA49" s="40" t="s">
        <v>6</v>
      </c>
      <c r="AB49" s="27"/>
      <c r="AC49" s="34"/>
      <c r="AD49" s="27">
        <v>11</v>
      </c>
      <c r="AE49" s="27">
        <v>11</v>
      </c>
      <c r="AF49" s="41"/>
    </row>
    <row r="50" spans="1:32" ht="22.5" customHeight="1">
      <c r="A50" s="27">
        <v>82</v>
      </c>
      <c r="B50" s="27" t="s">
        <v>185</v>
      </c>
      <c r="C50" s="27">
        <v>24</v>
      </c>
      <c r="D50" s="27" t="s">
        <v>190</v>
      </c>
      <c r="E50" s="28" t="str">
        <f t="shared" si="4"/>
        <v>ばら-24-B</v>
      </c>
      <c r="F50" s="29" t="s">
        <v>187</v>
      </c>
      <c r="G50" s="29"/>
      <c r="H50" s="30" t="s">
        <v>103</v>
      </c>
      <c r="I50" s="27" t="s">
        <v>239</v>
      </c>
      <c r="J50" s="32">
        <v>20057</v>
      </c>
      <c r="K50" s="33" t="str">
        <f t="shared" si="5"/>
        <v>56歳</v>
      </c>
      <c r="L50" s="27" t="s">
        <v>102</v>
      </c>
      <c r="M50" s="34">
        <f t="shared" si="6"/>
      </c>
      <c r="N50" s="35" t="str">
        <f t="shared" si="7"/>
        <v>神奈川:</v>
      </c>
      <c r="O50" s="36">
        <v>31</v>
      </c>
      <c r="P50" s="29"/>
      <c r="Q50" s="29"/>
      <c r="R50" s="29"/>
      <c r="S50" s="29"/>
      <c r="T50" s="31"/>
      <c r="U50" s="31" t="s">
        <v>187</v>
      </c>
      <c r="V50" s="31" t="s">
        <v>185</v>
      </c>
      <c r="W50" s="37"/>
      <c r="X50" s="38" t="s">
        <v>189</v>
      </c>
      <c r="Y50" s="39" t="s">
        <v>35</v>
      </c>
      <c r="Z50" s="27"/>
      <c r="AA50" s="40" t="s">
        <v>6</v>
      </c>
      <c r="AB50" s="27"/>
      <c r="AC50" s="34"/>
      <c r="AD50" s="27">
        <v>11</v>
      </c>
      <c r="AE50" s="27">
        <v>11</v>
      </c>
      <c r="AF50" s="41"/>
    </row>
    <row r="51" spans="1:32" ht="22.5" customHeight="1">
      <c r="A51" s="27">
        <v>83</v>
      </c>
      <c r="B51" s="27" t="s">
        <v>185</v>
      </c>
      <c r="C51" s="27">
        <v>25</v>
      </c>
      <c r="D51" s="27" t="s">
        <v>186</v>
      </c>
      <c r="E51" s="28" t="str">
        <f t="shared" si="4"/>
        <v>ばら-25-A</v>
      </c>
      <c r="F51" s="29" t="s">
        <v>187</v>
      </c>
      <c r="G51" s="29"/>
      <c r="H51" s="30" t="s">
        <v>104</v>
      </c>
      <c r="I51" s="31" t="s">
        <v>240</v>
      </c>
      <c r="J51" s="32">
        <v>24436</v>
      </c>
      <c r="K51" s="33" t="str">
        <f t="shared" si="5"/>
        <v>44歳</v>
      </c>
      <c r="L51" s="27" t="s">
        <v>50</v>
      </c>
      <c r="M51" s="34">
        <f t="shared" si="6"/>
      </c>
      <c r="N51" s="35" t="str">
        <f t="shared" si="7"/>
        <v>京都:</v>
      </c>
      <c r="O51" s="36">
        <v>31</v>
      </c>
      <c r="P51" s="29"/>
      <c r="Q51" s="29"/>
      <c r="R51" s="29"/>
      <c r="S51" s="29"/>
      <c r="T51" s="31"/>
      <c r="U51" s="31" t="s">
        <v>187</v>
      </c>
      <c r="V51" s="31"/>
      <c r="W51" s="37"/>
      <c r="X51" s="38"/>
      <c r="Y51" s="39" t="s">
        <v>35</v>
      </c>
      <c r="Z51" s="27"/>
      <c r="AA51" s="40" t="s">
        <v>6</v>
      </c>
      <c r="AB51" s="27"/>
      <c r="AC51" s="34"/>
      <c r="AD51" s="27"/>
      <c r="AE51" s="27"/>
      <c r="AF51" s="41"/>
    </row>
    <row r="52" spans="1:32" ht="22.5" customHeight="1">
      <c r="A52" s="27">
        <v>84</v>
      </c>
      <c r="B52" s="27" t="s">
        <v>185</v>
      </c>
      <c r="C52" s="27">
        <v>25</v>
      </c>
      <c r="D52" s="27" t="s">
        <v>190</v>
      </c>
      <c r="E52" s="28" t="str">
        <f t="shared" si="4"/>
        <v>ばら-25-B</v>
      </c>
      <c r="F52" s="29" t="s">
        <v>187</v>
      </c>
      <c r="G52" s="29"/>
      <c r="H52" s="30" t="s">
        <v>105</v>
      </c>
      <c r="I52" s="27" t="s">
        <v>241</v>
      </c>
      <c r="J52" s="32">
        <v>22052</v>
      </c>
      <c r="K52" s="33" t="str">
        <f t="shared" si="5"/>
        <v>50歳</v>
      </c>
      <c r="L52" s="27" t="s">
        <v>50</v>
      </c>
      <c r="M52" s="34">
        <f t="shared" si="6"/>
      </c>
      <c r="N52" s="35" t="str">
        <f t="shared" si="7"/>
        <v>京都:</v>
      </c>
      <c r="O52" s="36">
        <v>31</v>
      </c>
      <c r="P52" s="29"/>
      <c r="Q52" s="29"/>
      <c r="R52" s="29"/>
      <c r="S52" s="29"/>
      <c r="T52" s="31"/>
      <c r="U52" s="31" t="s">
        <v>187</v>
      </c>
      <c r="V52" s="31"/>
      <c r="W52" s="37"/>
      <c r="X52" s="38"/>
      <c r="Y52" s="39" t="s">
        <v>35</v>
      </c>
      <c r="Z52" s="27"/>
      <c r="AA52" s="40" t="s">
        <v>6</v>
      </c>
      <c r="AB52" s="27"/>
      <c r="AC52" s="34"/>
      <c r="AD52" s="27"/>
      <c r="AE52" s="27"/>
      <c r="AF52" s="41"/>
    </row>
    <row r="53" spans="1:32" ht="22.5" customHeight="1">
      <c r="A53" s="27">
        <v>86</v>
      </c>
      <c r="B53" s="27" t="s">
        <v>185</v>
      </c>
      <c r="C53" s="27" t="s">
        <v>301</v>
      </c>
      <c r="D53" s="27" t="s">
        <v>190</v>
      </c>
      <c r="E53" s="28" t="str">
        <f t="shared" si="4"/>
        <v>ばら-変更26-B</v>
      </c>
      <c r="F53" s="29" t="s">
        <v>187</v>
      </c>
      <c r="G53" s="29"/>
      <c r="H53" s="30" t="s">
        <v>107</v>
      </c>
      <c r="I53" s="27" t="s">
        <v>243</v>
      </c>
      <c r="J53" s="32">
        <v>24770</v>
      </c>
      <c r="K53" s="33" t="str">
        <f t="shared" si="5"/>
        <v>43歳</v>
      </c>
      <c r="L53" s="27" t="s">
        <v>63</v>
      </c>
      <c r="M53" s="34">
        <f t="shared" si="6"/>
      </c>
      <c r="N53" s="35" t="str">
        <f t="shared" si="7"/>
        <v>島根:</v>
      </c>
      <c r="O53" s="36">
        <v>31</v>
      </c>
      <c r="P53" s="29"/>
      <c r="Q53" s="29"/>
      <c r="R53" s="29"/>
      <c r="S53" s="29"/>
      <c r="T53" s="31" t="s">
        <v>187</v>
      </c>
      <c r="U53" s="31"/>
      <c r="V53" s="31"/>
      <c r="W53" s="37"/>
      <c r="X53" s="38" t="s">
        <v>189</v>
      </c>
      <c r="Y53" s="39" t="s">
        <v>35</v>
      </c>
      <c r="Z53" s="27" t="s">
        <v>64</v>
      </c>
      <c r="AA53" s="56" t="s">
        <v>6</v>
      </c>
      <c r="AB53" s="27" t="s">
        <v>64</v>
      </c>
      <c r="AC53" s="34"/>
      <c r="AD53" s="27"/>
      <c r="AE53" s="27"/>
      <c r="AF53" s="41"/>
    </row>
    <row r="54" spans="1:32" ht="22.5" customHeight="1">
      <c r="A54" s="27">
        <v>87</v>
      </c>
      <c r="B54" s="27" t="s">
        <v>185</v>
      </c>
      <c r="C54" s="27">
        <v>27</v>
      </c>
      <c r="D54" s="27" t="s">
        <v>186</v>
      </c>
      <c r="E54" s="28" t="str">
        <f t="shared" si="4"/>
        <v>ばら-27-A</v>
      </c>
      <c r="F54" s="29" t="s">
        <v>187</v>
      </c>
      <c r="G54" s="29"/>
      <c r="H54" s="30" t="s">
        <v>108</v>
      </c>
      <c r="I54" s="31" t="s">
        <v>244</v>
      </c>
      <c r="J54" s="32">
        <v>22209</v>
      </c>
      <c r="K54" s="33" t="str">
        <f t="shared" si="5"/>
        <v>50歳</v>
      </c>
      <c r="L54" s="27" t="s">
        <v>109</v>
      </c>
      <c r="M54" s="34">
        <f t="shared" si="6"/>
      </c>
      <c r="N54" s="35" t="str">
        <f t="shared" si="7"/>
        <v>北海道:</v>
      </c>
      <c r="O54" s="36">
        <v>31</v>
      </c>
      <c r="P54" s="29">
        <f>IF(K54&gt;="80歳","○","")</f>
      </c>
      <c r="Q54" s="29">
        <f>IF(K54="77歳","○","")</f>
      </c>
      <c r="R54" s="29">
        <f>IF(K54="70歳","○","")</f>
      </c>
      <c r="S54" s="29">
        <f>IF(K54="60歳","○","")</f>
      </c>
      <c r="T54" s="31"/>
      <c r="U54" s="31" t="s">
        <v>187</v>
      </c>
      <c r="V54" s="31" t="s">
        <v>185</v>
      </c>
      <c r="W54" s="37"/>
      <c r="X54" s="38" t="s">
        <v>189</v>
      </c>
      <c r="Y54" s="39" t="s">
        <v>35</v>
      </c>
      <c r="Z54" s="27"/>
      <c r="AA54" s="40" t="s">
        <v>6</v>
      </c>
      <c r="AB54" s="27"/>
      <c r="AC54" s="34"/>
      <c r="AD54" s="27">
        <v>11</v>
      </c>
      <c r="AE54" s="27">
        <v>11</v>
      </c>
      <c r="AF54" s="41"/>
    </row>
    <row r="55" spans="1:32" ht="22.5" customHeight="1">
      <c r="A55" s="27">
        <v>88</v>
      </c>
      <c r="B55" s="27" t="s">
        <v>185</v>
      </c>
      <c r="C55" s="27">
        <v>27</v>
      </c>
      <c r="D55" s="27" t="s">
        <v>190</v>
      </c>
      <c r="E55" s="28" t="str">
        <f t="shared" si="4"/>
        <v>ばら-27-B</v>
      </c>
      <c r="F55" s="29" t="s">
        <v>187</v>
      </c>
      <c r="G55" s="29"/>
      <c r="H55" s="30" t="s">
        <v>110</v>
      </c>
      <c r="I55" s="27" t="s">
        <v>245</v>
      </c>
      <c r="J55" s="32">
        <v>23002</v>
      </c>
      <c r="K55" s="33" t="str">
        <f t="shared" si="5"/>
        <v>48歳</v>
      </c>
      <c r="L55" s="27" t="s">
        <v>109</v>
      </c>
      <c r="M55" s="34">
        <f t="shared" si="6"/>
      </c>
      <c r="N55" s="35" t="str">
        <f t="shared" si="7"/>
        <v>北海道:</v>
      </c>
      <c r="O55" s="36">
        <v>31</v>
      </c>
      <c r="P55" s="29">
        <f>IF(K55&gt;="80歳","○","")</f>
      </c>
      <c r="Q55" s="29">
        <f>IF(K55="77歳","○","")</f>
      </c>
      <c r="R55" s="29">
        <f>IF(K55="70歳","○","")</f>
      </c>
      <c r="S55" s="29">
        <f>IF(K55="60歳","○","")</f>
      </c>
      <c r="T55" s="31" t="s">
        <v>187</v>
      </c>
      <c r="U55" s="31"/>
      <c r="V55" s="31"/>
      <c r="W55" s="37"/>
      <c r="X55" s="38" t="s">
        <v>189</v>
      </c>
      <c r="Y55" s="39" t="s">
        <v>35</v>
      </c>
      <c r="Z55" s="27"/>
      <c r="AA55" s="40" t="s">
        <v>6</v>
      </c>
      <c r="AB55" s="27"/>
      <c r="AC55" s="34"/>
      <c r="AD55" s="27">
        <v>11</v>
      </c>
      <c r="AE55" s="27">
        <v>11</v>
      </c>
      <c r="AF55" s="41"/>
    </row>
    <row r="56" spans="1:32" ht="22.5" customHeight="1">
      <c r="A56" s="27">
        <v>89</v>
      </c>
      <c r="B56" s="27" t="s">
        <v>185</v>
      </c>
      <c r="C56" s="27">
        <v>28</v>
      </c>
      <c r="D56" s="27" t="s">
        <v>186</v>
      </c>
      <c r="E56" s="28" t="str">
        <f t="shared" si="4"/>
        <v>ばら-28-A</v>
      </c>
      <c r="F56" s="29" t="s">
        <v>187</v>
      </c>
      <c r="G56" s="29"/>
      <c r="H56" s="30" t="s">
        <v>111</v>
      </c>
      <c r="I56" s="31" t="s">
        <v>246</v>
      </c>
      <c r="J56" s="32">
        <v>23726</v>
      </c>
      <c r="K56" s="33" t="str">
        <f t="shared" si="5"/>
        <v>46歳</v>
      </c>
      <c r="L56" s="27" t="s">
        <v>53</v>
      </c>
      <c r="M56" s="34">
        <f t="shared" si="6"/>
      </c>
      <c r="N56" s="35" t="str">
        <f t="shared" si="7"/>
        <v>鳥取:</v>
      </c>
      <c r="O56" s="36">
        <v>31</v>
      </c>
      <c r="P56" s="29"/>
      <c r="Q56" s="29"/>
      <c r="R56" s="29"/>
      <c r="S56" s="29"/>
      <c r="T56" s="31"/>
      <c r="U56" s="31" t="s">
        <v>187</v>
      </c>
      <c r="V56" s="31" t="s">
        <v>185</v>
      </c>
      <c r="W56" s="37" t="s">
        <v>209</v>
      </c>
      <c r="X56" s="38" t="s">
        <v>189</v>
      </c>
      <c r="Y56" s="39" t="s">
        <v>35</v>
      </c>
      <c r="Z56" s="27"/>
      <c r="AA56" s="40" t="s">
        <v>6</v>
      </c>
      <c r="AB56" s="27"/>
      <c r="AC56" s="34" t="s">
        <v>178</v>
      </c>
      <c r="AD56" s="27" t="s">
        <v>234</v>
      </c>
      <c r="AE56" s="27" t="s">
        <v>234</v>
      </c>
      <c r="AF56" s="41"/>
    </row>
    <row r="57" spans="1:32" ht="22.5" customHeight="1">
      <c r="A57" s="27">
        <v>90</v>
      </c>
      <c r="B57" s="27" t="s">
        <v>185</v>
      </c>
      <c r="C57" s="27">
        <v>28</v>
      </c>
      <c r="D57" s="27" t="s">
        <v>190</v>
      </c>
      <c r="E57" s="28" t="str">
        <f t="shared" si="4"/>
        <v>ばら-28-B</v>
      </c>
      <c r="F57" s="29" t="s">
        <v>187</v>
      </c>
      <c r="G57" s="29"/>
      <c r="H57" s="30" t="s">
        <v>112</v>
      </c>
      <c r="I57" s="27" t="s">
        <v>247</v>
      </c>
      <c r="J57" s="32">
        <v>24099</v>
      </c>
      <c r="K57" s="33" t="str">
        <f t="shared" si="5"/>
        <v>45歳</v>
      </c>
      <c r="L57" s="27" t="s">
        <v>44</v>
      </c>
      <c r="M57" s="34">
        <f t="shared" si="6"/>
      </c>
      <c r="N57" s="35" t="str">
        <f t="shared" si="7"/>
        <v>広島:</v>
      </c>
      <c r="O57" s="36">
        <v>31</v>
      </c>
      <c r="P57" s="29"/>
      <c r="Q57" s="29"/>
      <c r="R57" s="29"/>
      <c r="S57" s="29"/>
      <c r="T57" s="31"/>
      <c r="U57" s="31" t="s">
        <v>187</v>
      </c>
      <c r="V57" s="31" t="s">
        <v>185</v>
      </c>
      <c r="W57" s="37" t="s">
        <v>209</v>
      </c>
      <c r="X57" s="38" t="s">
        <v>189</v>
      </c>
      <c r="Y57" s="39" t="s">
        <v>35</v>
      </c>
      <c r="Z57" s="27"/>
      <c r="AA57" s="40" t="s">
        <v>6</v>
      </c>
      <c r="AB57" s="27"/>
      <c r="AC57" s="34"/>
      <c r="AD57" s="27">
        <v>10</v>
      </c>
      <c r="AE57" s="27"/>
      <c r="AF57" s="41"/>
    </row>
    <row r="58" spans="1:32" ht="22.5" customHeight="1">
      <c r="A58" s="27">
        <v>91</v>
      </c>
      <c r="B58" s="27" t="s">
        <v>185</v>
      </c>
      <c r="C58" s="27">
        <v>29</v>
      </c>
      <c r="D58" s="27" t="s">
        <v>186</v>
      </c>
      <c r="E58" s="28" t="str">
        <f t="shared" si="4"/>
        <v>ばら-29-A</v>
      </c>
      <c r="F58" s="29" t="s">
        <v>187</v>
      </c>
      <c r="G58" s="29"/>
      <c r="H58" s="30" t="s">
        <v>113</v>
      </c>
      <c r="I58" s="31" t="s">
        <v>248</v>
      </c>
      <c r="J58" s="32">
        <v>19872</v>
      </c>
      <c r="K58" s="33" t="str">
        <f t="shared" si="5"/>
        <v>56歳</v>
      </c>
      <c r="L58" s="27" t="s">
        <v>72</v>
      </c>
      <c r="M58" s="34">
        <f t="shared" si="6"/>
      </c>
      <c r="N58" s="35" t="str">
        <f t="shared" si="7"/>
        <v>大阪:</v>
      </c>
      <c r="O58" s="36">
        <v>31</v>
      </c>
      <c r="P58" s="29"/>
      <c r="Q58" s="29"/>
      <c r="R58" s="29"/>
      <c r="S58" s="29"/>
      <c r="T58" s="31"/>
      <c r="U58" s="31" t="s">
        <v>187</v>
      </c>
      <c r="V58" s="31" t="s">
        <v>185</v>
      </c>
      <c r="W58" s="37"/>
      <c r="X58" s="38" t="s">
        <v>189</v>
      </c>
      <c r="Y58" s="39" t="s">
        <v>35</v>
      </c>
      <c r="Z58" s="27"/>
      <c r="AA58" s="40" t="s">
        <v>6</v>
      </c>
      <c r="AB58" s="27"/>
      <c r="AC58" s="34"/>
      <c r="AD58" s="27">
        <v>10</v>
      </c>
      <c r="AE58" s="27"/>
      <c r="AF58" s="41"/>
    </row>
    <row r="59" spans="1:32" ht="22.5" customHeight="1">
      <c r="A59" s="27">
        <v>92</v>
      </c>
      <c r="B59" s="27" t="s">
        <v>185</v>
      </c>
      <c r="C59" s="27">
        <v>29</v>
      </c>
      <c r="D59" s="27" t="s">
        <v>190</v>
      </c>
      <c r="E59" s="28" t="str">
        <f t="shared" si="4"/>
        <v>ばら-29-B</v>
      </c>
      <c r="F59" s="29" t="s">
        <v>187</v>
      </c>
      <c r="G59" s="29"/>
      <c r="H59" s="30" t="s">
        <v>114</v>
      </c>
      <c r="I59" s="27"/>
      <c r="J59" s="32">
        <v>22656</v>
      </c>
      <c r="K59" s="33" t="str">
        <f t="shared" si="5"/>
        <v>49歳</v>
      </c>
      <c r="L59" s="27" t="s">
        <v>72</v>
      </c>
      <c r="M59" s="34">
        <f t="shared" si="6"/>
      </c>
      <c r="N59" s="35" t="str">
        <f t="shared" si="7"/>
        <v>大阪:</v>
      </c>
      <c r="O59" s="36">
        <v>31</v>
      </c>
      <c r="P59" s="29"/>
      <c r="Q59" s="29"/>
      <c r="R59" s="29"/>
      <c r="S59" s="29"/>
      <c r="T59" s="31"/>
      <c r="U59" s="31" t="s">
        <v>187</v>
      </c>
      <c r="V59" s="31" t="s">
        <v>185</v>
      </c>
      <c r="W59" s="37"/>
      <c r="X59" s="38" t="s">
        <v>189</v>
      </c>
      <c r="Y59" s="39" t="s">
        <v>35</v>
      </c>
      <c r="Z59" s="27"/>
      <c r="AA59" s="40" t="s">
        <v>6</v>
      </c>
      <c r="AB59" s="27"/>
      <c r="AC59" s="34"/>
      <c r="AD59" s="27">
        <v>10</v>
      </c>
      <c r="AE59" s="27"/>
      <c r="AF59" s="41"/>
    </row>
    <row r="60" spans="1:32" ht="22.5" customHeight="1">
      <c r="A60" s="27">
        <v>93</v>
      </c>
      <c r="B60" s="27" t="s">
        <v>185</v>
      </c>
      <c r="C60" s="27">
        <v>30</v>
      </c>
      <c r="D60" s="27" t="s">
        <v>186</v>
      </c>
      <c r="E60" s="28" t="str">
        <f t="shared" si="4"/>
        <v>ばら-30-A</v>
      </c>
      <c r="F60" s="29" t="s">
        <v>187</v>
      </c>
      <c r="G60" s="29"/>
      <c r="H60" s="30" t="s">
        <v>115</v>
      </c>
      <c r="I60" s="31" t="s">
        <v>249</v>
      </c>
      <c r="J60" s="32">
        <v>24926</v>
      </c>
      <c r="K60" s="33" t="str">
        <f t="shared" si="5"/>
        <v>43歳</v>
      </c>
      <c r="L60" s="27" t="s">
        <v>83</v>
      </c>
      <c r="M60" s="34">
        <f t="shared" si="6"/>
      </c>
      <c r="N60" s="35" t="str">
        <f t="shared" si="7"/>
        <v>東京:</v>
      </c>
      <c r="O60" s="36">
        <v>31</v>
      </c>
      <c r="P60" s="29"/>
      <c r="Q60" s="29"/>
      <c r="R60" s="29"/>
      <c r="S60" s="29"/>
      <c r="T60" s="31" t="s">
        <v>187</v>
      </c>
      <c r="U60" s="31"/>
      <c r="V60" s="31"/>
      <c r="W60" s="37"/>
      <c r="X60" s="38"/>
      <c r="Y60" s="39" t="s">
        <v>35</v>
      </c>
      <c r="Z60" s="27"/>
      <c r="AA60" s="40" t="s">
        <v>6</v>
      </c>
      <c r="AB60" s="27"/>
      <c r="AC60" s="34"/>
      <c r="AD60" s="27"/>
      <c r="AE60" s="27"/>
      <c r="AF60" s="41"/>
    </row>
    <row r="61" spans="1:32" ht="22.5" customHeight="1">
      <c r="A61" s="27">
        <v>94</v>
      </c>
      <c r="B61" s="27" t="s">
        <v>185</v>
      </c>
      <c r="C61" s="27">
        <v>30</v>
      </c>
      <c r="D61" s="27" t="s">
        <v>190</v>
      </c>
      <c r="E61" s="28" t="str">
        <f t="shared" si="4"/>
        <v>ばら-30-B</v>
      </c>
      <c r="F61" s="29" t="s">
        <v>187</v>
      </c>
      <c r="G61" s="29"/>
      <c r="H61" s="30" t="s">
        <v>116</v>
      </c>
      <c r="I61" s="27" t="s">
        <v>250</v>
      </c>
      <c r="J61" s="32">
        <v>25690</v>
      </c>
      <c r="K61" s="33" t="str">
        <f t="shared" si="5"/>
        <v>40歳</v>
      </c>
      <c r="L61" s="27" t="s">
        <v>83</v>
      </c>
      <c r="M61" s="34">
        <f t="shared" si="6"/>
      </c>
      <c r="N61" s="35" t="str">
        <f t="shared" si="7"/>
        <v>東京:</v>
      </c>
      <c r="O61" s="36">
        <v>31</v>
      </c>
      <c r="P61" s="29"/>
      <c r="Q61" s="29"/>
      <c r="R61" s="29"/>
      <c r="S61" s="29"/>
      <c r="T61" s="31" t="s">
        <v>187</v>
      </c>
      <c r="U61" s="31"/>
      <c r="V61" s="31"/>
      <c r="W61" s="37"/>
      <c r="X61" s="38"/>
      <c r="Y61" s="39" t="s">
        <v>35</v>
      </c>
      <c r="Z61" s="27"/>
      <c r="AA61" s="40" t="s">
        <v>6</v>
      </c>
      <c r="AB61" s="27"/>
      <c r="AC61" s="34"/>
      <c r="AD61" s="27"/>
      <c r="AE61" s="27"/>
      <c r="AF61" s="41"/>
    </row>
    <row r="62" spans="1:32" ht="22.5" customHeight="1">
      <c r="A62" s="27">
        <v>95</v>
      </c>
      <c r="B62" s="27" t="s">
        <v>185</v>
      </c>
      <c r="C62" s="27">
        <v>31</v>
      </c>
      <c r="D62" s="27" t="s">
        <v>186</v>
      </c>
      <c r="E62" s="28" t="str">
        <f t="shared" si="4"/>
        <v>ばら-31-A</v>
      </c>
      <c r="F62" s="29" t="s">
        <v>187</v>
      </c>
      <c r="G62" s="29"/>
      <c r="H62" s="30" t="s">
        <v>117</v>
      </c>
      <c r="I62" s="31" t="s">
        <v>251</v>
      </c>
      <c r="J62" s="32">
        <v>24072</v>
      </c>
      <c r="K62" s="33" t="str">
        <f t="shared" si="5"/>
        <v>45歳</v>
      </c>
      <c r="L62" s="27" t="s">
        <v>118</v>
      </c>
      <c r="M62" s="34">
        <f t="shared" si="6"/>
      </c>
      <c r="N62" s="35" t="str">
        <f t="shared" si="7"/>
        <v>和歌山:</v>
      </c>
      <c r="O62" s="36">
        <v>31</v>
      </c>
      <c r="P62" s="29"/>
      <c r="Q62" s="29"/>
      <c r="R62" s="29"/>
      <c r="S62" s="29"/>
      <c r="T62" s="31"/>
      <c r="U62" s="31" t="s">
        <v>187</v>
      </c>
      <c r="V62" s="31" t="s">
        <v>185</v>
      </c>
      <c r="W62" s="37"/>
      <c r="X62" s="38"/>
      <c r="Y62" s="39" t="s">
        <v>35</v>
      </c>
      <c r="Z62" s="27"/>
      <c r="AA62" s="40" t="s">
        <v>6</v>
      </c>
      <c r="AB62" s="27"/>
      <c r="AC62" s="34"/>
      <c r="AD62" s="27"/>
      <c r="AE62" s="27"/>
      <c r="AF62" s="41"/>
    </row>
    <row r="63" spans="1:32" ht="22.5" customHeight="1">
      <c r="A63" s="27">
        <v>96</v>
      </c>
      <c r="B63" s="27" t="s">
        <v>185</v>
      </c>
      <c r="C63" s="27">
        <v>31</v>
      </c>
      <c r="D63" s="27" t="s">
        <v>190</v>
      </c>
      <c r="E63" s="28" t="str">
        <f t="shared" si="4"/>
        <v>ばら-31-B</v>
      </c>
      <c r="F63" s="29" t="s">
        <v>187</v>
      </c>
      <c r="G63" s="29"/>
      <c r="H63" s="30" t="s">
        <v>119</v>
      </c>
      <c r="I63" s="27" t="s">
        <v>252</v>
      </c>
      <c r="J63" s="32">
        <v>22062</v>
      </c>
      <c r="K63" s="33" t="str">
        <f t="shared" si="5"/>
        <v>50歳</v>
      </c>
      <c r="L63" s="27" t="s">
        <v>37</v>
      </c>
      <c r="M63" s="34">
        <f t="shared" si="6"/>
      </c>
      <c r="N63" s="35" t="str">
        <f t="shared" si="7"/>
        <v>愛知:</v>
      </c>
      <c r="O63" s="36">
        <v>31</v>
      </c>
      <c r="P63" s="29"/>
      <c r="Q63" s="29"/>
      <c r="R63" s="29"/>
      <c r="S63" s="29"/>
      <c r="T63" s="31" t="s">
        <v>187</v>
      </c>
      <c r="U63" s="31"/>
      <c r="V63" s="31"/>
      <c r="W63" s="37"/>
      <c r="X63" s="38" t="s">
        <v>189</v>
      </c>
      <c r="Y63" s="39" t="s">
        <v>35</v>
      </c>
      <c r="Z63" s="27"/>
      <c r="AA63" s="40" t="s">
        <v>6</v>
      </c>
      <c r="AB63" s="27"/>
      <c r="AC63" s="34"/>
      <c r="AD63" s="27"/>
      <c r="AE63" s="27"/>
      <c r="AF63" s="41"/>
    </row>
    <row r="64" spans="1:32" ht="22.5" customHeight="1">
      <c r="A64" s="27">
        <v>97</v>
      </c>
      <c r="B64" s="27" t="s">
        <v>185</v>
      </c>
      <c r="C64" s="27">
        <v>32</v>
      </c>
      <c r="D64" s="27" t="s">
        <v>186</v>
      </c>
      <c r="E64" s="28" t="str">
        <f t="shared" si="4"/>
        <v>ばら-32-A</v>
      </c>
      <c r="F64" s="29" t="s">
        <v>187</v>
      </c>
      <c r="G64" s="29"/>
      <c r="H64" s="30" t="s">
        <v>120</v>
      </c>
      <c r="I64" s="31" t="s">
        <v>253</v>
      </c>
      <c r="J64" s="32">
        <v>23612</v>
      </c>
      <c r="K64" s="33" t="str">
        <f t="shared" si="5"/>
        <v>46歳</v>
      </c>
      <c r="L64" s="27" t="s">
        <v>41</v>
      </c>
      <c r="M64" s="34">
        <f t="shared" si="6"/>
      </c>
      <c r="N64" s="35" t="str">
        <f t="shared" si="7"/>
        <v>兵庫:</v>
      </c>
      <c r="O64" s="36">
        <v>31</v>
      </c>
      <c r="P64" s="29"/>
      <c r="Q64" s="29"/>
      <c r="R64" s="29"/>
      <c r="S64" s="29"/>
      <c r="T64" s="31" t="s">
        <v>187</v>
      </c>
      <c r="U64" s="31"/>
      <c r="V64" s="31"/>
      <c r="W64" s="37"/>
      <c r="X64" s="38" t="s">
        <v>189</v>
      </c>
      <c r="Y64" s="39" t="s">
        <v>35</v>
      </c>
      <c r="Z64" s="27"/>
      <c r="AA64" s="40" t="s">
        <v>6</v>
      </c>
      <c r="AB64" s="27"/>
      <c r="AC64" s="34"/>
      <c r="AD64" s="27" t="s">
        <v>234</v>
      </c>
      <c r="AE64" s="27" t="s">
        <v>234</v>
      </c>
      <c r="AF64" s="41"/>
    </row>
    <row r="65" spans="1:32" ht="22.5" customHeight="1">
      <c r="A65" s="27">
        <v>98</v>
      </c>
      <c r="B65" s="27" t="s">
        <v>185</v>
      </c>
      <c r="C65" s="27">
        <v>32</v>
      </c>
      <c r="D65" s="27" t="s">
        <v>190</v>
      </c>
      <c r="E65" s="28" t="str">
        <f t="shared" si="4"/>
        <v>ばら-32-B</v>
      </c>
      <c r="F65" s="29" t="s">
        <v>187</v>
      </c>
      <c r="G65" s="29"/>
      <c r="H65" s="30" t="s">
        <v>121</v>
      </c>
      <c r="I65" s="27" t="s">
        <v>254</v>
      </c>
      <c r="J65" s="32">
        <v>21629</v>
      </c>
      <c r="K65" s="33" t="str">
        <f t="shared" si="5"/>
        <v>52歳</v>
      </c>
      <c r="L65" s="27" t="s">
        <v>41</v>
      </c>
      <c r="M65" s="34">
        <f t="shared" si="6"/>
      </c>
      <c r="N65" s="35" t="str">
        <f t="shared" si="7"/>
        <v>兵庫:</v>
      </c>
      <c r="O65" s="36">
        <v>31</v>
      </c>
      <c r="P65" s="29"/>
      <c r="Q65" s="29"/>
      <c r="R65" s="29"/>
      <c r="S65" s="29"/>
      <c r="T65" s="31" t="s">
        <v>187</v>
      </c>
      <c r="U65" s="31"/>
      <c r="V65" s="31"/>
      <c r="W65" s="37"/>
      <c r="X65" s="38" t="s">
        <v>189</v>
      </c>
      <c r="Y65" s="39" t="s">
        <v>35</v>
      </c>
      <c r="Z65" s="27"/>
      <c r="AA65" s="40" t="s">
        <v>6</v>
      </c>
      <c r="AB65" s="27"/>
      <c r="AC65" s="34"/>
      <c r="AD65" s="27" t="s">
        <v>234</v>
      </c>
      <c r="AE65" s="27" t="s">
        <v>234</v>
      </c>
      <c r="AF65" s="41"/>
    </row>
    <row r="66" spans="1:32" ht="22.5" customHeight="1">
      <c r="A66" s="27">
        <v>99</v>
      </c>
      <c r="B66" s="27" t="s">
        <v>185</v>
      </c>
      <c r="C66" s="27">
        <v>33</v>
      </c>
      <c r="D66" s="27" t="s">
        <v>186</v>
      </c>
      <c r="E66" s="28" t="str">
        <f aca="true" t="shared" si="8" ref="E66:E97">B66&amp;"-"&amp;C66&amp;"-"&amp;D66</f>
        <v>ばら-33-A</v>
      </c>
      <c r="F66" s="29" t="s">
        <v>187</v>
      </c>
      <c r="G66" s="29"/>
      <c r="H66" s="30" t="s">
        <v>122</v>
      </c>
      <c r="I66" s="31" t="s">
        <v>255</v>
      </c>
      <c r="J66" s="32">
        <v>23196</v>
      </c>
      <c r="K66" s="33" t="str">
        <f aca="true" t="shared" si="9" ref="K66:K97">IF(J66="","",DATEDIF(J66,"2011/4/1","y")&amp;"歳")</f>
        <v>47歳</v>
      </c>
      <c r="L66" s="27" t="s">
        <v>55</v>
      </c>
      <c r="M66" s="34">
        <f aca="true" t="shared" si="10" ref="M66:M97">IF(K66="60歳","還暦",IF(K66="70歳","古希",IF(K66="77歳","喜寿",IF(K66&gt;="80歳","長寿",""))))&amp;IF(W66="優勝",V66&amp;W66,"")</f>
      </c>
      <c r="N66" s="35" t="str">
        <f aca="true" t="shared" si="11" ref="N66:N97">L66&amp;":"&amp;M66</f>
        <v>岡山:</v>
      </c>
      <c r="O66" s="36">
        <v>31</v>
      </c>
      <c r="P66" s="29"/>
      <c r="Q66" s="29"/>
      <c r="R66" s="29"/>
      <c r="S66" s="29"/>
      <c r="T66" s="31" t="s">
        <v>187</v>
      </c>
      <c r="U66" s="31"/>
      <c r="V66" s="31"/>
      <c r="W66" s="37"/>
      <c r="X66" s="38" t="s">
        <v>189</v>
      </c>
      <c r="Y66" s="39" t="s">
        <v>35</v>
      </c>
      <c r="Z66" s="27"/>
      <c r="AA66" s="40" t="s">
        <v>6</v>
      </c>
      <c r="AB66" s="27"/>
      <c r="AC66" s="34" t="s">
        <v>175</v>
      </c>
      <c r="AD66" s="27">
        <v>4</v>
      </c>
      <c r="AE66" s="27">
        <v>4</v>
      </c>
      <c r="AF66" s="41"/>
    </row>
    <row r="67" spans="1:32" ht="22.5" customHeight="1">
      <c r="A67" s="27">
        <v>100</v>
      </c>
      <c r="B67" s="27" t="s">
        <v>185</v>
      </c>
      <c r="C67" s="27">
        <v>33</v>
      </c>
      <c r="D67" s="27" t="s">
        <v>190</v>
      </c>
      <c r="E67" s="28" t="str">
        <f t="shared" si="8"/>
        <v>ばら-33-B</v>
      </c>
      <c r="F67" s="29" t="s">
        <v>187</v>
      </c>
      <c r="G67" s="29"/>
      <c r="H67" s="30" t="s">
        <v>123</v>
      </c>
      <c r="I67" s="27" t="s">
        <v>256</v>
      </c>
      <c r="J67" s="32">
        <v>23106</v>
      </c>
      <c r="K67" s="33" t="str">
        <f t="shared" si="9"/>
        <v>47歳</v>
      </c>
      <c r="L67" s="27" t="s">
        <v>55</v>
      </c>
      <c r="M67" s="34">
        <f t="shared" si="10"/>
      </c>
      <c r="N67" s="35" t="str">
        <f t="shared" si="11"/>
        <v>岡山:</v>
      </c>
      <c r="O67" s="36">
        <v>31</v>
      </c>
      <c r="P67" s="29"/>
      <c r="Q67" s="29"/>
      <c r="R67" s="29"/>
      <c r="S67" s="29"/>
      <c r="T67" s="31" t="s">
        <v>187</v>
      </c>
      <c r="U67" s="31"/>
      <c r="V67" s="31"/>
      <c r="W67" s="37"/>
      <c r="X67" s="38" t="s">
        <v>189</v>
      </c>
      <c r="Y67" s="39" t="s">
        <v>35</v>
      </c>
      <c r="Z67" s="27"/>
      <c r="AA67" s="40" t="s">
        <v>6</v>
      </c>
      <c r="AB67" s="27"/>
      <c r="AC67" s="34" t="s">
        <v>175</v>
      </c>
      <c r="AD67" s="27">
        <v>4</v>
      </c>
      <c r="AE67" s="27">
        <v>4</v>
      </c>
      <c r="AF67" s="41"/>
    </row>
    <row r="68" spans="1:32" ht="22.5" customHeight="1">
      <c r="A68" s="27">
        <v>101</v>
      </c>
      <c r="B68" s="27" t="s">
        <v>185</v>
      </c>
      <c r="C68" s="27">
        <v>34</v>
      </c>
      <c r="D68" s="27" t="s">
        <v>186</v>
      </c>
      <c r="E68" s="28" t="str">
        <f t="shared" si="8"/>
        <v>ばら-34-A</v>
      </c>
      <c r="F68" s="29" t="s">
        <v>187</v>
      </c>
      <c r="G68" s="29"/>
      <c r="H68" s="30" t="s">
        <v>124</v>
      </c>
      <c r="I68" s="31" t="s">
        <v>257</v>
      </c>
      <c r="J68" s="32">
        <v>24414</v>
      </c>
      <c r="K68" s="33" t="str">
        <f t="shared" si="9"/>
        <v>44歳</v>
      </c>
      <c r="L68" s="27" t="s">
        <v>63</v>
      </c>
      <c r="M68" s="34">
        <f t="shared" si="10"/>
      </c>
      <c r="N68" s="35" t="str">
        <f t="shared" si="11"/>
        <v>島根:</v>
      </c>
      <c r="O68" s="36">
        <v>31</v>
      </c>
      <c r="P68" s="29"/>
      <c r="Q68" s="29"/>
      <c r="R68" s="29"/>
      <c r="S68" s="29"/>
      <c r="T68" s="31" t="s">
        <v>187</v>
      </c>
      <c r="U68" s="31"/>
      <c r="V68" s="31"/>
      <c r="W68" s="37"/>
      <c r="X68" s="38"/>
      <c r="Y68" s="39" t="s">
        <v>35</v>
      </c>
      <c r="Z68" s="27" t="s">
        <v>64</v>
      </c>
      <c r="AA68" s="56" t="s">
        <v>6</v>
      </c>
      <c r="AB68" s="27" t="s">
        <v>64</v>
      </c>
      <c r="AC68" s="34"/>
      <c r="AD68" s="27"/>
      <c r="AE68" s="27"/>
      <c r="AF68" s="41"/>
    </row>
    <row r="69" spans="1:32" ht="22.5" customHeight="1">
      <c r="A69" s="27">
        <v>102</v>
      </c>
      <c r="B69" s="27" t="s">
        <v>185</v>
      </c>
      <c r="C69" s="27" t="s">
        <v>300</v>
      </c>
      <c r="D69" s="27" t="s">
        <v>190</v>
      </c>
      <c r="E69" s="28" t="str">
        <f t="shared" si="8"/>
        <v>ばら-変更34-B</v>
      </c>
      <c r="F69" s="29" t="s">
        <v>187</v>
      </c>
      <c r="G69" s="29"/>
      <c r="H69" s="30" t="s">
        <v>125</v>
      </c>
      <c r="I69" s="27" t="s">
        <v>258</v>
      </c>
      <c r="J69" s="32">
        <v>24943</v>
      </c>
      <c r="K69" s="33" t="str">
        <f t="shared" si="9"/>
        <v>42歳</v>
      </c>
      <c r="L69" s="27" t="s">
        <v>63</v>
      </c>
      <c r="M69" s="34">
        <f t="shared" si="10"/>
      </c>
      <c r="N69" s="35" t="str">
        <f t="shared" si="11"/>
        <v>島根:</v>
      </c>
      <c r="O69" s="36">
        <v>31</v>
      </c>
      <c r="P69" s="29"/>
      <c r="Q69" s="29"/>
      <c r="R69" s="29"/>
      <c r="S69" s="29"/>
      <c r="T69" s="31" t="s">
        <v>187</v>
      </c>
      <c r="U69" s="31"/>
      <c r="V69" s="31"/>
      <c r="W69" s="37"/>
      <c r="X69" s="38"/>
      <c r="Y69" s="39" t="s">
        <v>35</v>
      </c>
      <c r="Z69" s="27" t="s">
        <v>64</v>
      </c>
      <c r="AA69" s="56" t="s">
        <v>6</v>
      </c>
      <c r="AB69" s="27" t="s">
        <v>64</v>
      </c>
      <c r="AC69" s="34"/>
      <c r="AD69" s="27"/>
      <c r="AE69" s="27"/>
      <c r="AF69" s="41"/>
    </row>
    <row r="70" spans="1:32" ht="22.5" customHeight="1">
      <c r="A70" s="27">
        <v>103</v>
      </c>
      <c r="B70" s="27" t="s">
        <v>185</v>
      </c>
      <c r="C70" s="27">
        <v>35</v>
      </c>
      <c r="D70" s="27" t="s">
        <v>186</v>
      </c>
      <c r="E70" s="28" t="str">
        <f t="shared" si="8"/>
        <v>ばら-35-A</v>
      </c>
      <c r="F70" s="29" t="s">
        <v>187</v>
      </c>
      <c r="G70" s="29"/>
      <c r="H70" s="30" t="s">
        <v>126</v>
      </c>
      <c r="I70" s="31" t="s">
        <v>259</v>
      </c>
      <c r="J70" s="32">
        <v>23518</v>
      </c>
      <c r="K70" s="33" t="str">
        <f t="shared" si="9"/>
        <v>46歳</v>
      </c>
      <c r="L70" s="27" t="s">
        <v>75</v>
      </c>
      <c r="M70" s="34">
        <f t="shared" si="10"/>
      </c>
      <c r="N70" s="35" t="str">
        <f t="shared" si="11"/>
        <v>埼玉:</v>
      </c>
      <c r="O70" s="36">
        <v>31</v>
      </c>
      <c r="P70" s="29"/>
      <c r="Q70" s="29"/>
      <c r="R70" s="29"/>
      <c r="S70" s="29"/>
      <c r="T70" s="31" t="s">
        <v>187</v>
      </c>
      <c r="U70" s="31"/>
      <c r="V70" s="31"/>
      <c r="W70" s="37"/>
      <c r="X70" s="38" t="s">
        <v>189</v>
      </c>
      <c r="Y70" s="39" t="s">
        <v>35</v>
      </c>
      <c r="Z70" s="27"/>
      <c r="AA70" s="40" t="s">
        <v>6</v>
      </c>
      <c r="AB70" s="27"/>
      <c r="AC70" s="34"/>
      <c r="AD70" s="27">
        <v>11</v>
      </c>
      <c r="AE70" s="27">
        <v>11</v>
      </c>
      <c r="AF70" s="41"/>
    </row>
    <row r="71" spans="1:32" ht="22.5" customHeight="1">
      <c r="A71" s="27">
        <v>104</v>
      </c>
      <c r="B71" s="27" t="s">
        <v>185</v>
      </c>
      <c r="C71" s="27">
        <v>35</v>
      </c>
      <c r="D71" s="27" t="s">
        <v>190</v>
      </c>
      <c r="E71" s="28" t="str">
        <f t="shared" si="8"/>
        <v>ばら-35-B</v>
      </c>
      <c r="F71" s="29" t="s">
        <v>187</v>
      </c>
      <c r="G71" s="29"/>
      <c r="H71" s="30" t="s">
        <v>127</v>
      </c>
      <c r="I71" s="27" t="s">
        <v>260</v>
      </c>
      <c r="J71" s="32">
        <v>23593</v>
      </c>
      <c r="K71" s="33" t="str">
        <f t="shared" si="9"/>
        <v>46歳</v>
      </c>
      <c r="L71" s="27" t="s">
        <v>75</v>
      </c>
      <c r="M71" s="34">
        <f t="shared" si="10"/>
      </c>
      <c r="N71" s="35" t="str">
        <f t="shared" si="11"/>
        <v>埼玉:</v>
      </c>
      <c r="O71" s="36">
        <v>31</v>
      </c>
      <c r="P71" s="29"/>
      <c r="Q71" s="29"/>
      <c r="R71" s="29"/>
      <c r="S71" s="29"/>
      <c r="T71" s="31" t="s">
        <v>187</v>
      </c>
      <c r="U71" s="31"/>
      <c r="V71" s="31"/>
      <c r="W71" s="37"/>
      <c r="X71" s="38" t="s">
        <v>189</v>
      </c>
      <c r="Y71" s="39" t="s">
        <v>35</v>
      </c>
      <c r="Z71" s="27"/>
      <c r="AA71" s="40" t="s">
        <v>6</v>
      </c>
      <c r="AB71" s="27"/>
      <c r="AC71" s="34"/>
      <c r="AD71" s="27">
        <v>11</v>
      </c>
      <c r="AE71" s="27">
        <v>11</v>
      </c>
      <c r="AF71" s="41"/>
    </row>
    <row r="72" spans="1:32" ht="22.5" customHeight="1">
      <c r="A72" s="27">
        <v>105</v>
      </c>
      <c r="B72" s="27" t="s">
        <v>185</v>
      </c>
      <c r="C72" s="27">
        <v>36</v>
      </c>
      <c r="D72" s="27" t="s">
        <v>186</v>
      </c>
      <c r="E72" s="28" t="str">
        <f t="shared" si="8"/>
        <v>ばら-36-A</v>
      </c>
      <c r="F72" s="29" t="s">
        <v>187</v>
      </c>
      <c r="G72" s="29"/>
      <c r="H72" s="30" t="s">
        <v>128</v>
      </c>
      <c r="I72" s="31" t="s">
        <v>261</v>
      </c>
      <c r="J72" s="32">
        <v>24871</v>
      </c>
      <c r="K72" s="33" t="str">
        <f t="shared" si="9"/>
        <v>43歳</v>
      </c>
      <c r="L72" s="27" t="s">
        <v>72</v>
      </c>
      <c r="M72" s="34">
        <f t="shared" si="10"/>
      </c>
      <c r="N72" s="35" t="str">
        <f t="shared" si="11"/>
        <v>大阪:</v>
      </c>
      <c r="O72" s="36">
        <v>31</v>
      </c>
      <c r="P72" s="29"/>
      <c r="Q72" s="29"/>
      <c r="R72" s="29"/>
      <c r="S72" s="29"/>
      <c r="T72" s="31" t="s">
        <v>187</v>
      </c>
      <c r="U72" s="31"/>
      <c r="V72" s="31"/>
      <c r="W72" s="37"/>
      <c r="X72" s="38" t="s">
        <v>189</v>
      </c>
      <c r="Y72" s="39" t="s">
        <v>35</v>
      </c>
      <c r="Z72" s="27"/>
      <c r="AA72" s="40" t="s">
        <v>6</v>
      </c>
      <c r="AB72" s="27"/>
      <c r="AC72" s="34"/>
      <c r="AD72" s="27">
        <v>10</v>
      </c>
      <c r="AE72" s="27">
        <v>10</v>
      </c>
      <c r="AF72" s="41"/>
    </row>
    <row r="73" spans="1:32" ht="22.5" customHeight="1">
      <c r="A73" s="27">
        <v>106</v>
      </c>
      <c r="B73" s="27" t="s">
        <v>185</v>
      </c>
      <c r="C73" s="27">
        <v>36</v>
      </c>
      <c r="D73" s="27" t="s">
        <v>190</v>
      </c>
      <c r="E73" s="28" t="str">
        <f t="shared" si="8"/>
        <v>ばら-36-B</v>
      </c>
      <c r="F73" s="29" t="s">
        <v>187</v>
      </c>
      <c r="G73" s="29"/>
      <c r="H73" s="30" t="s">
        <v>129</v>
      </c>
      <c r="I73" s="27" t="s">
        <v>262</v>
      </c>
      <c r="J73" s="32">
        <v>24524</v>
      </c>
      <c r="K73" s="33" t="str">
        <f t="shared" si="9"/>
        <v>44歳</v>
      </c>
      <c r="L73" s="27" t="s">
        <v>78</v>
      </c>
      <c r="M73" s="34">
        <f t="shared" si="10"/>
      </c>
      <c r="N73" s="35" t="str">
        <f t="shared" si="11"/>
        <v>奈良:</v>
      </c>
      <c r="O73" s="36">
        <v>31</v>
      </c>
      <c r="P73" s="29"/>
      <c r="Q73" s="29"/>
      <c r="R73" s="29"/>
      <c r="S73" s="29"/>
      <c r="T73" s="31" t="s">
        <v>187</v>
      </c>
      <c r="U73" s="31"/>
      <c r="V73" s="31"/>
      <c r="W73" s="37"/>
      <c r="X73" s="38" t="s">
        <v>189</v>
      </c>
      <c r="Y73" s="39" t="s">
        <v>35</v>
      </c>
      <c r="Z73" s="27"/>
      <c r="AA73" s="40" t="s">
        <v>6</v>
      </c>
      <c r="AB73" s="27"/>
      <c r="AC73" s="34" t="s">
        <v>177</v>
      </c>
      <c r="AD73" s="27" t="s">
        <v>234</v>
      </c>
      <c r="AE73" s="27" t="s">
        <v>234</v>
      </c>
      <c r="AF73" s="41"/>
    </row>
    <row r="74" spans="1:32" ht="22.5" customHeight="1">
      <c r="A74" s="27">
        <v>107</v>
      </c>
      <c r="B74" s="27" t="s">
        <v>185</v>
      </c>
      <c r="C74" s="27">
        <v>37</v>
      </c>
      <c r="D74" s="27" t="s">
        <v>186</v>
      </c>
      <c r="E74" s="28" t="str">
        <f t="shared" si="8"/>
        <v>ばら-37-A</v>
      </c>
      <c r="F74" s="29" t="s">
        <v>187</v>
      </c>
      <c r="G74" s="29"/>
      <c r="H74" s="30" t="s">
        <v>130</v>
      </c>
      <c r="I74" s="31" t="s">
        <v>263</v>
      </c>
      <c r="J74" s="32">
        <v>22380</v>
      </c>
      <c r="K74" s="33" t="str">
        <f t="shared" si="9"/>
        <v>49歳</v>
      </c>
      <c r="L74" s="27" t="s">
        <v>41</v>
      </c>
      <c r="M74" s="34">
        <f t="shared" si="10"/>
      </c>
      <c r="N74" s="35" t="str">
        <f t="shared" si="11"/>
        <v>兵庫:</v>
      </c>
      <c r="O74" s="36">
        <v>31</v>
      </c>
      <c r="P74" s="29"/>
      <c r="Q74" s="29"/>
      <c r="R74" s="29"/>
      <c r="S74" s="29"/>
      <c r="T74" s="31"/>
      <c r="U74" s="31" t="s">
        <v>187</v>
      </c>
      <c r="V74" s="31" t="s">
        <v>185</v>
      </c>
      <c r="W74" s="37" t="s">
        <v>215</v>
      </c>
      <c r="X74" s="38" t="s">
        <v>189</v>
      </c>
      <c r="Y74" s="39" t="s">
        <v>35</v>
      </c>
      <c r="Z74" s="27"/>
      <c r="AA74" s="40" t="s">
        <v>6</v>
      </c>
      <c r="AB74" s="27"/>
      <c r="AC74" s="34"/>
      <c r="AD74" s="27">
        <v>11</v>
      </c>
      <c r="AE74" s="27">
        <v>11</v>
      </c>
      <c r="AF74" s="41"/>
    </row>
    <row r="75" spans="1:32" ht="22.5" customHeight="1">
      <c r="A75" s="27">
        <v>108</v>
      </c>
      <c r="B75" s="27" t="s">
        <v>185</v>
      </c>
      <c r="C75" s="27">
        <v>37</v>
      </c>
      <c r="D75" s="27" t="s">
        <v>190</v>
      </c>
      <c r="E75" s="28" t="str">
        <f t="shared" si="8"/>
        <v>ばら-37-B</v>
      </c>
      <c r="F75" s="29" t="s">
        <v>187</v>
      </c>
      <c r="G75" s="29"/>
      <c r="H75" s="30" t="s">
        <v>131</v>
      </c>
      <c r="I75" s="27" t="s">
        <v>264</v>
      </c>
      <c r="J75" s="32">
        <v>22712</v>
      </c>
      <c r="K75" s="33" t="str">
        <f t="shared" si="9"/>
        <v>49歳</v>
      </c>
      <c r="L75" s="27" t="s">
        <v>41</v>
      </c>
      <c r="M75" s="34">
        <f t="shared" si="10"/>
      </c>
      <c r="N75" s="35" t="str">
        <f t="shared" si="11"/>
        <v>兵庫:</v>
      </c>
      <c r="O75" s="36">
        <v>31</v>
      </c>
      <c r="P75" s="29"/>
      <c r="Q75" s="29"/>
      <c r="R75" s="29"/>
      <c r="S75" s="29"/>
      <c r="T75" s="31"/>
      <c r="U75" s="31" t="s">
        <v>187</v>
      </c>
      <c r="V75" s="31" t="s">
        <v>185</v>
      </c>
      <c r="W75" s="37" t="s">
        <v>215</v>
      </c>
      <c r="X75" s="38" t="s">
        <v>189</v>
      </c>
      <c r="Y75" s="39" t="s">
        <v>35</v>
      </c>
      <c r="Z75" s="27"/>
      <c r="AA75" s="40" t="s">
        <v>6</v>
      </c>
      <c r="AB75" s="27"/>
      <c r="AC75" s="34"/>
      <c r="AD75" s="27">
        <v>11</v>
      </c>
      <c r="AE75" s="27">
        <v>11</v>
      </c>
      <c r="AF75" s="41"/>
    </row>
    <row r="76" spans="1:32" ht="22.5" customHeight="1">
      <c r="A76" s="27">
        <v>109</v>
      </c>
      <c r="B76" s="27" t="s">
        <v>185</v>
      </c>
      <c r="C76" s="27">
        <v>38</v>
      </c>
      <c r="D76" s="27" t="s">
        <v>186</v>
      </c>
      <c r="E76" s="28" t="str">
        <f t="shared" si="8"/>
        <v>ばら-38-A</v>
      </c>
      <c r="F76" s="29" t="s">
        <v>187</v>
      </c>
      <c r="G76" s="29"/>
      <c r="H76" s="30" t="s">
        <v>132</v>
      </c>
      <c r="I76" s="31" t="s">
        <v>265</v>
      </c>
      <c r="J76" s="32">
        <v>22899</v>
      </c>
      <c r="K76" s="33" t="str">
        <f t="shared" si="9"/>
        <v>48歳</v>
      </c>
      <c r="L76" s="27" t="s">
        <v>86</v>
      </c>
      <c r="M76" s="34">
        <f t="shared" si="10"/>
      </c>
      <c r="N76" s="35" t="str">
        <f t="shared" si="11"/>
        <v>三重:</v>
      </c>
      <c r="O76" s="36">
        <v>31</v>
      </c>
      <c r="P76" s="29"/>
      <c r="Q76" s="29"/>
      <c r="R76" s="29"/>
      <c r="S76" s="29"/>
      <c r="T76" s="31" t="s">
        <v>187</v>
      </c>
      <c r="U76" s="31"/>
      <c r="V76" s="31"/>
      <c r="W76" s="37"/>
      <c r="X76" s="38" t="s">
        <v>189</v>
      </c>
      <c r="Y76" s="39" t="s">
        <v>35</v>
      </c>
      <c r="Z76" s="27"/>
      <c r="AA76" s="40" t="s">
        <v>6</v>
      </c>
      <c r="AB76" s="27"/>
      <c r="AC76" s="34" t="s">
        <v>172</v>
      </c>
      <c r="AD76" s="27">
        <v>11</v>
      </c>
      <c r="AE76" s="27">
        <v>11</v>
      </c>
      <c r="AF76" s="41"/>
    </row>
    <row r="77" spans="1:32" ht="22.5" customHeight="1">
      <c r="A77" s="27">
        <v>110</v>
      </c>
      <c r="B77" s="27" t="s">
        <v>185</v>
      </c>
      <c r="C77" s="27">
        <v>38</v>
      </c>
      <c r="D77" s="27" t="s">
        <v>190</v>
      </c>
      <c r="E77" s="28" t="str">
        <f t="shared" si="8"/>
        <v>ばら-38-B</v>
      </c>
      <c r="F77" s="29" t="s">
        <v>187</v>
      </c>
      <c r="G77" s="29"/>
      <c r="H77" s="30" t="s">
        <v>133</v>
      </c>
      <c r="I77" s="27" t="s">
        <v>266</v>
      </c>
      <c r="J77" s="32">
        <v>22537</v>
      </c>
      <c r="K77" s="33" t="str">
        <f t="shared" si="9"/>
        <v>49歳</v>
      </c>
      <c r="L77" s="27" t="s">
        <v>86</v>
      </c>
      <c r="M77" s="34">
        <f t="shared" si="10"/>
      </c>
      <c r="N77" s="35" t="str">
        <f t="shared" si="11"/>
        <v>三重:</v>
      </c>
      <c r="O77" s="36">
        <v>31</v>
      </c>
      <c r="P77" s="29"/>
      <c r="Q77" s="29"/>
      <c r="R77" s="29"/>
      <c r="S77" s="29"/>
      <c r="T77" s="31" t="s">
        <v>187</v>
      </c>
      <c r="U77" s="31"/>
      <c r="V77" s="31"/>
      <c r="W77" s="37"/>
      <c r="X77" s="38" t="s">
        <v>189</v>
      </c>
      <c r="Y77" s="39" t="s">
        <v>35</v>
      </c>
      <c r="Z77" s="27"/>
      <c r="AA77" s="40" t="s">
        <v>6</v>
      </c>
      <c r="AB77" s="27"/>
      <c r="AC77" s="34" t="s">
        <v>172</v>
      </c>
      <c r="AD77" s="27">
        <v>11</v>
      </c>
      <c r="AE77" s="27">
        <v>11</v>
      </c>
      <c r="AF77" s="41"/>
    </row>
    <row r="78" spans="1:32" ht="22.5" customHeight="1">
      <c r="A78" s="27">
        <v>111</v>
      </c>
      <c r="B78" s="27" t="s">
        <v>185</v>
      </c>
      <c r="C78" s="27">
        <v>39</v>
      </c>
      <c r="D78" s="27" t="s">
        <v>186</v>
      </c>
      <c r="E78" s="28" t="str">
        <f t="shared" si="8"/>
        <v>ばら-39-A</v>
      </c>
      <c r="F78" s="29" t="s">
        <v>187</v>
      </c>
      <c r="G78" s="29"/>
      <c r="H78" s="30" t="s">
        <v>134</v>
      </c>
      <c r="I78" s="31" t="s">
        <v>267</v>
      </c>
      <c r="J78" s="32">
        <v>23345</v>
      </c>
      <c r="K78" s="33" t="str">
        <f t="shared" si="9"/>
        <v>47歳</v>
      </c>
      <c r="L78" s="27" t="s">
        <v>109</v>
      </c>
      <c r="M78" s="34">
        <f t="shared" si="10"/>
      </c>
      <c r="N78" s="35" t="str">
        <f t="shared" si="11"/>
        <v>北海道:</v>
      </c>
      <c r="O78" s="36">
        <v>31</v>
      </c>
      <c r="P78" s="29">
        <f>IF(K78&gt;="80歳","○","")</f>
      </c>
      <c r="Q78" s="29">
        <f>IF(K78="77歳","○","")</f>
      </c>
      <c r="R78" s="29">
        <f>IF(K78="70歳","○","")</f>
      </c>
      <c r="S78" s="29">
        <f>IF(K78="60歳","○","")</f>
      </c>
      <c r="T78" s="31"/>
      <c r="U78" s="31" t="s">
        <v>187</v>
      </c>
      <c r="V78" s="31" t="s">
        <v>185</v>
      </c>
      <c r="W78" s="37"/>
      <c r="X78" s="38" t="s">
        <v>189</v>
      </c>
      <c r="Y78" s="39" t="s">
        <v>35</v>
      </c>
      <c r="Z78" s="27"/>
      <c r="AA78" s="40" t="s">
        <v>187</v>
      </c>
      <c r="AB78" s="27"/>
      <c r="AC78" s="34" t="s">
        <v>169</v>
      </c>
      <c r="AD78" s="27">
        <v>10</v>
      </c>
      <c r="AE78" s="27">
        <v>10</v>
      </c>
      <c r="AF78" s="41"/>
    </row>
    <row r="79" spans="1:32" ht="22.5" customHeight="1">
      <c r="A79" s="27">
        <v>112</v>
      </c>
      <c r="B79" s="27" t="s">
        <v>185</v>
      </c>
      <c r="C79" s="27">
        <v>39</v>
      </c>
      <c r="D79" s="27" t="s">
        <v>190</v>
      </c>
      <c r="E79" s="28" t="str">
        <f t="shared" si="8"/>
        <v>ばら-39-B</v>
      </c>
      <c r="F79" s="29" t="s">
        <v>187</v>
      </c>
      <c r="G79" s="29"/>
      <c r="H79" s="30" t="s">
        <v>135</v>
      </c>
      <c r="I79" s="27" t="s">
        <v>268</v>
      </c>
      <c r="J79" s="32">
        <v>23056</v>
      </c>
      <c r="K79" s="33" t="str">
        <f t="shared" si="9"/>
        <v>48歳</v>
      </c>
      <c r="L79" s="27" t="s">
        <v>109</v>
      </c>
      <c r="M79" s="34">
        <f t="shared" si="10"/>
      </c>
      <c r="N79" s="35" t="str">
        <f t="shared" si="11"/>
        <v>北海道:</v>
      </c>
      <c r="O79" s="36">
        <v>31</v>
      </c>
      <c r="P79" s="29">
        <f>IF(K79&gt;="80歳","○","")</f>
      </c>
      <c r="Q79" s="29">
        <f>IF(K79="77歳","○","")</f>
      </c>
      <c r="R79" s="29">
        <f>IF(K79="70歳","○","")</f>
      </c>
      <c r="S79" s="29">
        <f>IF(K79="60歳","○","")</f>
      </c>
      <c r="T79" s="31"/>
      <c r="U79" s="31" t="s">
        <v>187</v>
      </c>
      <c r="V79" s="31" t="s">
        <v>185</v>
      </c>
      <c r="W79" s="37"/>
      <c r="X79" s="38" t="s">
        <v>189</v>
      </c>
      <c r="Y79" s="39" t="s">
        <v>35</v>
      </c>
      <c r="Z79" s="27"/>
      <c r="AA79" s="40" t="s">
        <v>6</v>
      </c>
      <c r="AB79" s="27"/>
      <c r="AC79" s="34" t="s">
        <v>169</v>
      </c>
      <c r="AD79" s="27">
        <v>10</v>
      </c>
      <c r="AE79" s="27">
        <v>10</v>
      </c>
      <c r="AF79" s="41"/>
    </row>
    <row r="80" spans="1:32" ht="22.5" customHeight="1">
      <c r="A80" s="27">
        <v>113</v>
      </c>
      <c r="B80" s="27" t="s">
        <v>185</v>
      </c>
      <c r="C80" s="27">
        <v>40</v>
      </c>
      <c r="D80" s="27" t="s">
        <v>186</v>
      </c>
      <c r="E80" s="28" t="str">
        <f t="shared" si="8"/>
        <v>ばら-40-A</v>
      </c>
      <c r="F80" s="29" t="s">
        <v>187</v>
      </c>
      <c r="G80" s="29"/>
      <c r="H80" s="30" t="s">
        <v>136</v>
      </c>
      <c r="I80" s="31" t="s">
        <v>269</v>
      </c>
      <c r="J80" s="32">
        <v>22126</v>
      </c>
      <c r="K80" s="33" t="str">
        <f t="shared" si="9"/>
        <v>50歳</v>
      </c>
      <c r="L80" s="27" t="s">
        <v>50</v>
      </c>
      <c r="M80" s="34">
        <f t="shared" si="10"/>
      </c>
      <c r="N80" s="35" t="str">
        <f t="shared" si="11"/>
        <v>京都:</v>
      </c>
      <c r="O80" s="36">
        <v>31</v>
      </c>
      <c r="P80" s="29"/>
      <c r="Q80" s="29"/>
      <c r="R80" s="29"/>
      <c r="S80" s="29"/>
      <c r="T80" s="31"/>
      <c r="U80" s="31" t="s">
        <v>187</v>
      </c>
      <c r="V80" s="31" t="s">
        <v>185</v>
      </c>
      <c r="W80" s="37"/>
      <c r="X80" s="38" t="s">
        <v>189</v>
      </c>
      <c r="Y80" s="39" t="s">
        <v>35</v>
      </c>
      <c r="Z80" s="27"/>
      <c r="AA80" s="40" t="s">
        <v>6</v>
      </c>
      <c r="AB80" s="27"/>
      <c r="AC80" s="34"/>
      <c r="AD80" s="27">
        <v>11</v>
      </c>
      <c r="AE80" s="27">
        <v>11</v>
      </c>
      <c r="AF80" s="41"/>
    </row>
    <row r="81" spans="1:32" ht="22.5" customHeight="1">
      <c r="A81" s="27">
        <v>114</v>
      </c>
      <c r="B81" s="27" t="s">
        <v>185</v>
      </c>
      <c r="C81" s="27">
        <v>40</v>
      </c>
      <c r="D81" s="27" t="s">
        <v>190</v>
      </c>
      <c r="E81" s="28" t="str">
        <f t="shared" si="8"/>
        <v>ばら-40-B</v>
      </c>
      <c r="F81" s="29" t="s">
        <v>187</v>
      </c>
      <c r="G81" s="29"/>
      <c r="H81" s="30" t="s">
        <v>137</v>
      </c>
      <c r="I81" s="27" t="s">
        <v>270</v>
      </c>
      <c r="J81" s="32">
        <v>22902</v>
      </c>
      <c r="K81" s="33" t="str">
        <f t="shared" si="9"/>
        <v>48歳</v>
      </c>
      <c r="L81" s="27" t="s">
        <v>50</v>
      </c>
      <c r="M81" s="34">
        <f t="shared" si="10"/>
      </c>
      <c r="N81" s="35" t="str">
        <f t="shared" si="11"/>
        <v>京都:</v>
      </c>
      <c r="O81" s="36">
        <v>31</v>
      </c>
      <c r="P81" s="29"/>
      <c r="Q81" s="29"/>
      <c r="R81" s="29"/>
      <c r="S81" s="29"/>
      <c r="T81" s="31"/>
      <c r="U81" s="31" t="s">
        <v>187</v>
      </c>
      <c r="V81" s="31" t="s">
        <v>185</v>
      </c>
      <c r="W81" s="37"/>
      <c r="X81" s="38" t="s">
        <v>189</v>
      </c>
      <c r="Y81" s="39" t="s">
        <v>35</v>
      </c>
      <c r="Z81" s="27"/>
      <c r="AA81" s="40" t="s">
        <v>6</v>
      </c>
      <c r="AB81" s="27"/>
      <c r="AC81" s="34"/>
      <c r="AD81" s="27">
        <v>11</v>
      </c>
      <c r="AE81" s="27">
        <v>11</v>
      </c>
      <c r="AF81" s="41"/>
    </row>
    <row r="82" spans="1:32" ht="22.5" customHeight="1">
      <c r="A82" s="27">
        <v>115</v>
      </c>
      <c r="B82" s="27" t="s">
        <v>185</v>
      </c>
      <c r="C82" s="27">
        <v>41</v>
      </c>
      <c r="D82" s="27" t="s">
        <v>186</v>
      </c>
      <c r="E82" s="28" t="str">
        <f t="shared" si="8"/>
        <v>ばら-41-A</v>
      </c>
      <c r="F82" s="29" t="s">
        <v>187</v>
      </c>
      <c r="G82" s="29"/>
      <c r="H82" s="30" t="s">
        <v>138</v>
      </c>
      <c r="I82" s="31" t="s">
        <v>271</v>
      </c>
      <c r="J82" s="32">
        <v>24156</v>
      </c>
      <c r="K82" s="33" t="str">
        <f t="shared" si="9"/>
        <v>45歳</v>
      </c>
      <c r="L82" s="27" t="s">
        <v>53</v>
      </c>
      <c r="M82" s="34">
        <f t="shared" si="10"/>
      </c>
      <c r="N82" s="35" t="str">
        <f t="shared" si="11"/>
        <v>鳥取:</v>
      </c>
      <c r="O82" s="36">
        <v>31</v>
      </c>
      <c r="P82" s="29"/>
      <c r="Q82" s="29"/>
      <c r="R82" s="29"/>
      <c r="S82" s="29"/>
      <c r="T82" s="31" t="s">
        <v>187</v>
      </c>
      <c r="U82" s="31"/>
      <c r="V82" s="31"/>
      <c r="W82" s="37"/>
      <c r="X82" s="38"/>
      <c r="Y82" s="39" t="s">
        <v>35</v>
      </c>
      <c r="Z82" s="27"/>
      <c r="AA82" s="40" t="s">
        <v>6</v>
      </c>
      <c r="AB82" s="27"/>
      <c r="AC82" s="34"/>
      <c r="AD82" s="27"/>
      <c r="AE82" s="27"/>
      <c r="AF82" s="41"/>
    </row>
    <row r="83" spans="1:32" ht="22.5" customHeight="1">
      <c r="A83" s="27">
        <v>116</v>
      </c>
      <c r="B83" s="27" t="s">
        <v>185</v>
      </c>
      <c r="C83" s="27">
        <v>41</v>
      </c>
      <c r="D83" s="27" t="s">
        <v>190</v>
      </c>
      <c r="E83" s="28" t="str">
        <f t="shared" si="8"/>
        <v>ばら-41-B</v>
      </c>
      <c r="F83" s="29" t="s">
        <v>187</v>
      </c>
      <c r="G83" s="29"/>
      <c r="H83" s="30" t="s">
        <v>139</v>
      </c>
      <c r="I83" s="27" t="s">
        <v>272</v>
      </c>
      <c r="J83" s="32">
        <v>24044</v>
      </c>
      <c r="K83" s="33" t="str">
        <f t="shared" si="9"/>
        <v>45歳</v>
      </c>
      <c r="L83" s="27" t="s">
        <v>53</v>
      </c>
      <c r="M83" s="34">
        <f t="shared" si="10"/>
      </c>
      <c r="N83" s="35" t="str">
        <f t="shared" si="11"/>
        <v>鳥取:</v>
      </c>
      <c r="O83" s="36">
        <v>31</v>
      </c>
      <c r="P83" s="29"/>
      <c r="Q83" s="29"/>
      <c r="R83" s="29"/>
      <c r="S83" s="29"/>
      <c r="T83" s="31" t="s">
        <v>187</v>
      </c>
      <c r="U83" s="31"/>
      <c r="V83" s="31"/>
      <c r="W83" s="37"/>
      <c r="X83" s="38"/>
      <c r="Y83" s="39" t="s">
        <v>35</v>
      </c>
      <c r="Z83" s="27"/>
      <c r="AA83" s="40" t="s">
        <v>6</v>
      </c>
      <c r="AB83" s="27"/>
      <c r="AC83" s="34"/>
      <c r="AD83" s="27"/>
      <c r="AE83" s="27"/>
      <c r="AF83" s="41"/>
    </row>
    <row r="84" spans="1:32" ht="22.5" customHeight="1">
      <c r="A84" s="27">
        <v>117</v>
      </c>
      <c r="B84" s="27" t="s">
        <v>185</v>
      </c>
      <c r="C84" s="27">
        <v>42</v>
      </c>
      <c r="D84" s="27" t="s">
        <v>186</v>
      </c>
      <c r="E84" s="28" t="str">
        <f t="shared" si="8"/>
        <v>ばら-42-A</v>
      </c>
      <c r="F84" s="29" t="s">
        <v>187</v>
      </c>
      <c r="G84" s="29"/>
      <c r="H84" s="30" t="s">
        <v>140</v>
      </c>
      <c r="I84" s="31" t="s">
        <v>273</v>
      </c>
      <c r="J84" s="32">
        <v>24318</v>
      </c>
      <c r="K84" s="33" t="str">
        <f t="shared" si="9"/>
        <v>44歳</v>
      </c>
      <c r="L84" s="27" t="s">
        <v>37</v>
      </c>
      <c r="M84" s="34">
        <f t="shared" si="10"/>
      </c>
      <c r="N84" s="35" t="str">
        <f t="shared" si="11"/>
        <v>愛知:</v>
      </c>
      <c r="O84" s="36">
        <v>31</v>
      </c>
      <c r="P84" s="29"/>
      <c r="Q84" s="29"/>
      <c r="R84" s="29"/>
      <c r="S84" s="29"/>
      <c r="T84" s="31" t="s">
        <v>187</v>
      </c>
      <c r="U84" s="31"/>
      <c r="V84" s="31"/>
      <c r="W84" s="37"/>
      <c r="X84" s="38" t="s">
        <v>189</v>
      </c>
      <c r="Y84" s="39" t="s">
        <v>35</v>
      </c>
      <c r="Z84" s="27"/>
      <c r="AA84" s="40" t="s">
        <v>6</v>
      </c>
      <c r="AB84" s="27"/>
      <c r="AC84" s="34"/>
      <c r="AD84" s="27">
        <v>3</v>
      </c>
      <c r="AE84" s="27">
        <v>3</v>
      </c>
      <c r="AF84" s="41"/>
    </row>
    <row r="85" spans="1:32" ht="22.5" customHeight="1">
      <c r="A85" s="27">
        <v>118</v>
      </c>
      <c r="B85" s="27" t="s">
        <v>185</v>
      </c>
      <c r="C85" s="27">
        <v>42</v>
      </c>
      <c r="D85" s="27" t="s">
        <v>190</v>
      </c>
      <c r="E85" s="28" t="str">
        <f t="shared" si="8"/>
        <v>ばら-42-B</v>
      </c>
      <c r="F85" s="29" t="s">
        <v>187</v>
      </c>
      <c r="G85" s="29"/>
      <c r="H85" s="30" t="s">
        <v>141</v>
      </c>
      <c r="I85" s="27" t="s">
        <v>274</v>
      </c>
      <c r="J85" s="32">
        <v>23641</v>
      </c>
      <c r="K85" s="33" t="str">
        <f t="shared" si="9"/>
        <v>46歳</v>
      </c>
      <c r="L85" s="27" t="s">
        <v>37</v>
      </c>
      <c r="M85" s="34">
        <f t="shared" si="10"/>
      </c>
      <c r="N85" s="35" t="str">
        <f t="shared" si="11"/>
        <v>愛知:</v>
      </c>
      <c r="O85" s="36">
        <v>31</v>
      </c>
      <c r="P85" s="29"/>
      <c r="Q85" s="29"/>
      <c r="R85" s="29"/>
      <c r="S85" s="29"/>
      <c r="T85" s="31" t="s">
        <v>187</v>
      </c>
      <c r="U85" s="31"/>
      <c r="V85" s="31"/>
      <c r="W85" s="37"/>
      <c r="X85" s="38" t="s">
        <v>189</v>
      </c>
      <c r="Y85" s="39" t="s">
        <v>35</v>
      </c>
      <c r="Z85" s="27"/>
      <c r="AA85" s="40" t="s">
        <v>6</v>
      </c>
      <c r="AB85" s="27"/>
      <c r="AC85" s="34"/>
      <c r="AD85" s="27">
        <v>3</v>
      </c>
      <c r="AE85" s="27">
        <v>3</v>
      </c>
      <c r="AF85" s="41"/>
    </row>
    <row r="86" spans="1:32" ht="22.5" customHeight="1">
      <c r="A86" s="27">
        <v>119</v>
      </c>
      <c r="B86" s="27" t="s">
        <v>185</v>
      </c>
      <c r="C86" s="27">
        <v>43</v>
      </c>
      <c r="D86" s="27" t="s">
        <v>186</v>
      </c>
      <c r="E86" s="28" t="str">
        <f t="shared" si="8"/>
        <v>ばら-43-A</v>
      </c>
      <c r="F86" s="29" t="s">
        <v>187</v>
      </c>
      <c r="G86" s="29"/>
      <c r="H86" s="30" t="s">
        <v>142</v>
      </c>
      <c r="I86" s="31" t="s">
        <v>275</v>
      </c>
      <c r="J86" s="32">
        <v>25075</v>
      </c>
      <c r="K86" s="33" t="str">
        <f t="shared" si="9"/>
        <v>42歳</v>
      </c>
      <c r="L86" s="27" t="s">
        <v>143</v>
      </c>
      <c r="M86" s="34">
        <f t="shared" si="10"/>
      </c>
      <c r="N86" s="35" t="str">
        <f t="shared" si="11"/>
        <v>長野:</v>
      </c>
      <c r="O86" s="36">
        <v>31</v>
      </c>
      <c r="P86" s="29"/>
      <c r="Q86" s="29"/>
      <c r="R86" s="29"/>
      <c r="S86" s="29"/>
      <c r="T86" s="31"/>
      <c r="U86" s="31" t="s">
        <v>187</v>
      </c>
      <c r="V86" s="31" t="s">
        <v>185</v>
      </c>
      <c r="W86" s="37" t="s">
        <v>276</v>
      </c>
      <c r="X86" s="38" t="s">
        <v>189</v>
      </c>
      <c r="Y86" s="39" t="s">
        <v>35</v>
      </c>
      <c r="Z86" s="27"/>
      <c r="AA86" s="40" t="s">
        <v>6</v>
      </c>
      <c r="AB86" s="27"/>
      <c r="AC86" s="34"/>
      <c r="AD86" s="27"/>
      <c r="AE86" s="27">
        <v>4</v>
      </c>
      <c r="AF86" s="41"/>
    </row>
    <row r="87" spans="1:32" ht="22.5" customHeight="1">
      <c r="A87" s="27">
        <v>120</v>
      </c>
      <c r="B87" s="27" t="s">
        <v>185</v>
      </c>
      <c r="C87" s="27">
        <v>43</v>
      </c>
      <c r="D87" s="27" t="s">
        <v>190</v>
      </c>
      <c r="E87" s="28" t="str">
        <f t="shared" si="8"/>
        <v>ばら-43-B</v>
      </c>
      <c r="F87" s="29" t="s">
        <v>187</v>
      </c>
      <c r="G87" s="29"/>
      <c r="H87" s="30" t="s">
        <v>144</v>
      </c>
      <c r="I87" s="27" t="s">
        <v>277</v>
      </c>
      <c r="J87" s="32">
        <v>24902</v>
      </c>
      <c r="K87" s="33" t="str">
        <f t="shared" si="9"/>
        <v>43歳</v>
      </c>
      <c r="L87" s="27" t="s">
        <v>143</v>
      </c>
      <c r="M87" s="34">
        <f t="shared" si="10"/>
      </c>
      <c r="N87" s="35" t="str">
        <f t="shared" si="11"/>
        <v>長野:</v>
      </c>
      <c r="O87" s="36">
        <v>31</v>
      </c>
      <c r="P87" s="29"/>
      <c r="Q87" s="29"/>
      <c r="R87" s="29"/>
      <c r="S87" s="29"/>
      <c r="T87" s="31"/>
      <c r="U87" s="31" t="s">
        <v>187</v>
      </c>
      <c r="V87" s="31"/>
      <c r="W87" s="37" t="s">
        <v>276</v>
      </c>
      <c r="X87" s="38" t="s">
        <v>189</v>
      </c>
      <c r="Y87" s="39" t="s">
        <v>35</v>
      </c>
      <c r="Z87" s="27"/>
      <c r="AA87" s="40" t="s">
        <v>6</v>
      </c>
      <c r="AB87" s="27"/>
      <c r="AC87" s="34"/>
      <c r="AD87" s="27"/>
      <c r="AE87" s="27">
        <v>4</v>
      </c>
      <c r="AF87" s="41"/>
    </row>
    <row r="88" spans="1:32" ht="22.5" customHeight="1">
      <c r="A88" s="27">
        <v>121</v>
      </c>
      <c r="B88" s="27" t="s">
        <v>185</v>
      </c>
      <c r="C88" s="27">
        <v>44</v>
      </c>
      <c r="D88" s="27" t="s">
        <v>186</v>
      </c>
      <c r="E88" s="28" t="str">
        <f t="shared" si="8"/>
        <v>ばら-44-A</v>
      </c>
      <c r="F88" s="29" t="s">
        <v>187</v>
      </c>
      <c r="G88" s="29"/>
      <c r="H88" s="30" t="s">
        <v>145</v>
      </c>
      <c r="I88" s="31" t="s">
        <v>278</v>
      </c>
      <c r="J88" s="32">
        <v>21098</v>
      </c>
      <c r="K88" s="33" t="str">
        <f t="shared" si="9"/>
        <v>53歳</v>
      </c>
      <c r="L88" s="27" t="s">
        <v>41</v>
      </c>
      <c r="M88" s="34">
        <f t="shared" si="10"/>
      </c>
      <c r="N88" s="35" t="str">
        <f t="shared" si="11"/>
        <v>兵庫:</v>
      </c>
      <c r="O88" s="36">
        <v>31</v>
      </c>
      <c r="P88" s="29"/>
      <c r="Q88" s="29"/>
      <c r="R88" s="29"/>
      <c r="S88" s="29"/>
      <c r="T88" s="31" t="s">
        <v>187</v>
      </c>
      <c r="U88" s="31"/>
      <c r="V88" s="31"/>
      <c r="W88" s="37"/>
      <c r="X88" s="38" t="s">
        <v>189</v>
      </c>
      <c r="Y88" s="39" t="s">
        <v>35</v>
      </c>
      <c r="Z88" s="27"/>
      <c r="AA88" s="40" t="s">
        <v>6</v>
      </c>
      <c r="AB88" s="27"/>
      <c r="AC88" s="34"/>
      <c r="AD88" s="27" t="s">
        <v>234</v>
      </c>
      <c r="AE88" s="27" t="s">
        <v>234</v>
      </c>
      <c r="AF88" s="41"/>
    </row>
    <row r="89" spans="1:32" ht="22.5" customHeight="1">
      <c r="A89" s="27">
        <v>122</v>
      </c>
      <c r="B89" s="27" t="s">
        <v>185</v>
      </c>
      <c r="C89" s="27">
        <v>44</v>
      </c>
      <c r="D89" s="27" t="s">
        <v>190</v>
      </c>
      <c r="E89" s="28" t="str">
        <f t="shared" si="8"/>
        <v>ばら-44-B</v>
      </c>
      <c r="F89" s="29" t="s">
        <v>187</v>
      </c>
      <c r="G89" s="29"/>
      <c r="H89" s="30" t="s">
        <v>146</v>
      </c>
      <c r="I89" s="27" t="s">
        <v>279</v>
      </c>
      <c r="J89" s="32">
        <v>23418</v>
      </c>
      <c r="K89" s="33" t="str">
        <f t="shared" si="9"/>
        <v>47歳</v>
      </c>
      <c r="L89" s="27" t="s">
        <v>41</v>
      </c>
      <c r="M89" s="34">
        <f t="shared" si="10"/>
      </c>
      <c r="N89" s="35" t="str">
        <f t="shared" si="11"/>
        <v>兵庫:</v>
      </c>
      <c r="O89" s="36">
        <v>31</v>
      </c>
      <c r="P89" s="29"/>
      <c r="Q89" s="29"/>
      <c r="R89" s="29"/>
      <c r="S89" s="29"/>
      <c r="T89" s="31" t="s">
        <v>187</v>
      </c>
      <c r="U89" s="31"/>
      <c r="V89" s="31"/>
      <c r="W89" s="37"/>
      <c r="X89" s="38" t="s">
        <v>189</v>
      </c>
      <c r="Y89" s="39" t="s">
        <v>35</v>
      </c>
      <c r="Z89" s="27"/>
      <c r="AA89" s="40" t="s">
        <v>6</v>
      </c>
      <c r="AB89" s="27"/>
      <c r="AC89" s="34"/>
      <c r="AD89" s="27"/>
      <c r="AE89" s="27"/>
      <c r="AF89" s="41"/>
    </row>
    <row r="90" spans="1:32" ht="22.5" customHeight="1">
      <c r="A90" s="27">
        <v>123</v>
      </c>
      <c r="B90" s="27" t="s">
        <v>185</v>
      </c>
      <c r="C90" s="27">
        <v>45</v>
      </c>
      <c r="D90" s="27" t="s">
        <v>186</v>
      </c>
      <c r="E90" s="28" t="str">
        <f t="shared" si="8"/>
        <v>ばら-45-A</v>
      </c>
      <c r="F90" s="29" t="s">
        <v>187</v>
      </c>
      <c r="G90" s="29"/>
      <c r="H90" s="30" t="s">
        <v>147</v>
      </c>
      <c r="I90" s="31" t="s">
        <v>280</v>
      </c>
      <c r="J90" s="32">
        <v>22884</v>
      </c>
      <c r="K90" s="33" t="str">
        <f t="shared" si="9"/>
        <v>48歳</v>
      </c>
      <c r="L90" s="27" t="s">
        <v>63</v>
      </c>
      <c r="M90" s="34">
        <f t="shared" si="10"/>
      </c>
      <c r="N90" s="35" t="str">
        <f t="shared" si="11"/>
        <v>島根:</v>
      </c>
      <c r="O90" s="36">
        <v>31</v>
      </c>
      <c r="P90" s="29"/>
      <c r="Q90" s="29"/>
      <c r="R90" s="29"/>
      <c r="S90" s="29"/>
      <c r="T90" s="31" t="s">
        <v>187</v>
      </c>
      <c r="U90" s="31"/>
      <c r="V90" s="31"/>
      <c r="W90" s="37"/>
      <c r="X90" s="38" t="s">
        <v>189</v>
      </c>
      <c r="Y90" s="39" t="s">
        <v>35</v>
      </c>
      <c r="Z90" s="27" t="s">
        <v>64</v>
      </c>
      <c r="AA90" s="56" t="s">
        <v>6</v>
      </c>
      <c r="AB90" s="27" t="s">
        <v>64</v>
      </c>
      <c r="AC90" s="34"/>
      <c r="AD90" s="27"/>
      <c r="AE90" s="27"/>
      <c r="AF90" s="41"/>
    </row>
    <row r="91" spans="1:32" ht="22.5" customHeight="1">
      <c r="A91" s="27">
        <v>124</v>
      </c>
      <c r="B91" s="27" t="s">
        <v>185</v>
      </c>
      <c r="C91" s="27">
        <v>45</v>
      </c>
      <c r="D91" s="27" t="s">
        <v>190</v>
      </c>
      <c r="E91" s="28" t="str">
        <f t="shared" si="8"/>
        <v>ばら-45-B</v>
      </c>
      <c r="F91" s="29" t="s">
        <v>187</v>
      </c>
      <c r="G91" s="29"/>
      <c r="H91" s="30" t="s">
        <v>148</v>
      </c>
      <c r="I91" s="27" t="s">
        <v>281</v>
      </c>
      <c r="J91" s="32">
        <v>25879</v>
      </c>
      <c r="K91" s="33" t="str">
        <f t="shared" si="9"/>
        <v>40歳</v>
      </c>
      <c r="L91" s="27" t="s">
        <v>63</v>
      </c>
      <c r="M91" s="34">
        <f t="shared" si="10"/>
      </c>
      <c r="N91" s="35" t="str">
        <f t="shared" si="11"/>
        <v>島根:</v>
      </c>
      <c r="O91" s="36">
        <v>31</v>
      </c>
      <c r="P91" s="29"/>
      <c r="Q91" s="29"/>
      <c r="R91" s="29"/>
      <c r="S91" s="29"/>
      <c r="T91" s="31" t="s">
        <v>187</v>
      </c>
      <c r="U91" s="31"/>
      <c r="V91" s="31"/>
      <c r="W91" s="37"/>
      <c r="X91" s="38" t="s">
        <v>189</v>
      </c>
      <c r="Y91" s="39" t="s">
        <v>35</v>
      </c>
      <c r="Z91" s="27" t="s">
        <v>64</v>
      </c>
      <c r="AA91" s="56" t="s">
        <v>6</v>
      </c>
      <c r="AB91" s="27" t="s">
        <v>64</v>
      </c>
      <c r="AC91" s="34"/>
      <c r="AD91" s="27"/>
      <c r="AE91" s="27"/>
      <c r="AF91" s="41"/>
    </row>
    <row r="92" spans="1:32" ht="22.5" customHeight="1">
      <c r="A92" s="27">
        <v>125</v>
      </c>
      <c r="B92" s="27" t="s">
        <v>185</v>
      </c>
      <c r="C92" s="27">
        <v>46</v>
      </c>
      <c r="D92" s="27" t="s">
        <v>186</v>
      </c>
      <c r="E92" s="28" t="str">
        <f t="shared" si="8"/>
        <v>ばら-46-A</v>
      </c>
      <c r="F92" s="29" t="s">
        <v>187</v>
      </c>
      <c r="G92" s="29"/>
      <c r="H92" s="30" t="s">
        <v>149</v>
      </c>
      <c r="I92" s="31" t="s">
        <v>282</v>
      </c>
      <c r="J92" s="32">
        <v>22525</v>
      </c>
      <c r="K92" s="33" t="str">
        <f t="shared" si="9"/>
        <v>49歳</v>
      </c>
      <c r="L92" s="27" t="s">
        <v>41</v>
      </c>
      <c r="M92" s="34">
        <f t="shared" si="10"/>
      </c>
      <c r="N92" s="35" t="str">
        <f t="shared" si="11"/>
        <v>兵庫:</v>
      </c>
      <c r="O92" s="36">
        <v>31</v>
      </c>
      <c r="P92" s="29"/>
      <c r="Q92" s="29"/>
      <c r="R92" s="29"/>
      <c r="S92" s="29"/>
      <c r="T92" s="31"/>
      <c r="U92" s="31" t="s">
        <v>187</v>
      </c>
      <c r="V92" s="31" t="s">
        <v>185</v>
      </c>
      <c r="W92" s="37" t="s">
        <v>276</v>
      </c>
      <c r="X92" s="38" t="s">
        <v>189</v>
      </c>
      <c r="Y92" s="39" t="s">
        <v>35</v>
      </c>
      <c r="Z92" s="27"/>
      <c r="AA92" s="40" t="s">
        <v>6</v>
      </c>
      <c r="AB92" s="27"/>
      <c r="AC92" s="34"/>
      <c r="AD92" s="27"/>
      <c r="AE92" s="27"/>
      <c r="AF92" s="41"/>
    </row>
    <row r="93" spans="1:32" ht="22.5" customHeight="1">
      <c r="A93" s="27">
        <v>126</v>
      </c>
      <c r="B93" s="27" t="s">
        <v>185</v>
      </c>
      <c r="C93" s="27">
        <v>46</v>
      </c>
      <c r="D93" s="27" t="s">
        <v>190</v>
      </c>
      <c r="E93" s="28" t="str">
        <f t="shared" si="8"/>
        <v>ばら-46-B</v>
      </c>
      <c r="F93" s="29" t="s">
        <v>187</v>
      </c>
      <c r="G93" s="29"/>
      <c r="H93" s="30" t="s">
        <v>150</v>
      </c>
      <c r="I93" s="27" t="s">
        <v>283</v>
      </c>
      <c r="J93" s="32">
        <v>23288</v>
      </c>
      <c r="K93" s="33" t="str">
        <f t="shared" si="9"/>
        <v>47歳</v>
      </c>
      <c r="L93" s="27" t="s">
        <v>41</v>
      </c>
      <c r="M93" s="34">
        <f t="shared" si="10"/>
      </c>
      <c r="N93" s="35" t="str">
        <f t="shared" si="11"/>
        <v>兵庫:</v>
      </c>
      <c r="O93" s="36">
        <v>31</v>
      </c>
      <c r="P93" s="29"/>
      <c r="Q93" s="29"/>
      <c r="R93" s="29"/>
      <c r="S93" s="29"/>
      <c r="T93" s="31"/>
      <c r="U93" s="31" t="s">
        <v>187</v>
      </c>
      <c r="V93" s="31" t="s">
        <v>185</v>
      </c>
      <c r="W93" s="37" t="s">
        <v>276</v>
      </c>
      <c r="X93" s="38" t="s">
        <v>189</v>
      </c>
      <c r="Y93" s="39" t="s">
        <v>35</v>
      </c>
      <c r="Z93" s="27"/>
      <c r="AA93" s="40" t="s">
        <v>6</v>
      </c>
      <c r="AB93" s="27"/>
      <c r="AC93" s="34"/>
      <c r="AD93" s="27"/>
      <c r="AE93" s="27"/>
      <c r="AF93" s="41"/>
    </row>
    <row r="94" spans="1:32" ht="22.5" customHeight="1">
      <c r="A94" s="27">
        <v>127</v>
      </c>
      <c r="B94" s="27" t="s">
        <v>185</v>
      </c>
      <c r="C94" s="27">
        <v>47</v>
      </c>
      <c r="D94" s="27" t="s">
        <v>186</v>
      </c>
      <c r="E94" s="28" t="str">
        <f t="shared" si="8"/>
        <v>ばら-47-A</v>
      </c>
      <c r="F94" s="29" t="s">
        <v>187</v>
      </c>
      <c r="G94" s="29"/>
      <c r="H94" s="30" t="s">
        <v>151</v>
      </c>
      <c r="I94" s="31" t="s">
        <v>284</v>
      </c>
      <c r="J94" s="32">
        <v>23700</v>
      </c>
      <c r="K94" s="33" t="str">
        <f t="shared" si="9"/>
        <v>46歳</v>
      </c>
      <c r="L94" s="27" t="s">
        <v>47</v>
      </c>
      <c r="M94" s="34">
        <f t="shared" si="10"/>
      </c>
      <c r="N94" s="35" t="str">
        <f t="shared" si="11"/>
        <v>高知:</v>
      </c>
      <c r="O94" s="36">
        <v>31</v>
      </c>
      <c r="P94" s="29"/>
      <c r="Q94" s="29"/>
      <c r="R94" s="29"/>
      <c r="S94" s="29"/>
      <c r="T94" s="31" t="s">
        <v>187</v>
      </c>
      <c r="U94" s="31"/>
      <c r="V94" s="31"/>
      <c r="W94" s="37"/>
      <c r="X94" s="38" t="s">
        <v>189</v>
      </c>
      <c r="Y94" s="39" t="s">
        <v>35</v>
      </c>
      <c r="Z94" s="27"/>
      <c r="AA94" s="40" t="s">
        <v>6</v>
      </c>
      <c r="AB94" s="27"/>
      <c r="AC94" s="34"/>
      <c r="AD94" s="27">
        <v>11</v>
      </c>
      <c r="AE94" s="27">
        <v>11</v>
      </c>
      <c r="AF94" s="41"/>
    </row>
    <row r="95" spans="1:32" ht="22.5" customHeight="1">
      <c r="A95" s="27">
        <v>128</v>
      </c>
      <c r="B95" s="27" t="s">
        <v>185</v>
      </c>
      <c r="C95" s="27">
        <v>47</v>
      </c>
      <c r="D95" s="27" t="s">
        <v>190</v>
      </c>
      <c r="E95" s="28" t="str">
        <f t="shared" si="8"/>
        <v>ばら-47-B</v>
      </c>
      <c r="F95" s="29" t="s">
        <v>187</v>
      </c>
      <c r="G95" s="29"/>
      <c r="H95" s="30" t="s">
        <v>152</v>
      </c>
      <c r="I95" s="27" t="s">
        <v>285</v>
      </c>
      <c r="J95" s="32">
        <v>22106</v>
      </c>
      <c r="K95" s="33" t="str">
        <f t="shared" si="9"/>
        <v>50歳</v>
      </c>
      <c r="L95" s="27" t="s">
        <v>47</v>
      </c>
      <c r="M95" s="34">
        <f t="shared" si="10"/>
      </c>
      <c r="N95" s="35" t="str">
        <f t="shared" si="11"/>
        <v>高知:</v>
      </c>
      <c r="O95" s="36">
        <v>31</v>
      </c>
      <c r="P95" s="29"/>
      <c r="Q95" s="29"/>
      <c r="R95" s="29"/>
      <c r="S95" s="29"/>
      <c r="T95" s="31" t="s">
        <v>187</v>
      </c>
      <c r="U95" s="31"/>
      <c r="V95" s="31"/>
      <c r="W95" s="37"/>
      <c r="X95" s="38" t="s">
        <v>189</v>
      </c>
      <c r="Y95" s="39" t="s">
        <v>35</v>
      </c>
      <c r="Z95" s="27"/>
      <c r="AA95" s="40" t="s">
        <v>6</v>
      </c>
      <c r="AB95" s="27"/>
      <c r="AC95" s="34"/>
      <c r="AD95" s="27">
        <v>11</v>
      </c>
      <c r="AE95" s="27">
        <v>11</v>
      </c>
      <c r="AF95" s="41"/>
    </row>
    <row r="96" spans="1:32" ht="22.5" customHeight="1">
      <c r="A96" s="27">
        <v>129</v>
      </c>
      <c r="B96" s="27" t="s">
        <v>185</v>
      </c>
      <c r="C96" s="27">
        <v>48</v>
      </c>
      <c r="D96" s="27" t="s">
        <v>186</v>
      </c>
      <c r="E96" s="28" t="str">
        <f t="shared" si="8"/>
        <v>ばら-48-A</v>
      </c>
      <c r="F96" s="29" t="s">
        <v>187</v>
      </c>
      <c r="G96" s="29"/>
      <c r="H96" s="30" t="s">
        <v>153</v>
      </c>
      <c r="I96" s="31" t="s">
        <v>286</v>
      </c>
      <c r="J96" s="32">
        <v>24707</v>
      </c>
      <c r="K96" s="33" t="str">
        <f t="shared" si="9"/>
        <v>43歳</v>
      </c>
      <c r="L96" s="27" t="s">
        <v>44</v>
      </c>
      <c r="M96" s="34">
        <f t="shared" si="10"/>
      </c>
      <c r="N96" s="35" t="str">
        <f t="shared" si="11"/>
        <v>広島:</v>
      </c>
      <c r="O96" s="36">
        <v>31</v>
      </c>
      <c r="P96" s="29"/>
      <c r="Q96" s="29"/>
      <c r="R96" s="29"/>
      <c r="S96" s="29"/>
      <c r="T96" s="31" t="s">
        <v>187</v>
      </c>
      <c r="U96" s="31"/>
      <c r="V96" s="31"/>
      <c r="W96" s="37"/>
      <c r="X96" s="38" t="s">
        <v>189</v>
      </c>
      <c r="Y96" s="39" t="s">
        <v>35</v>
      </c>
      <c r="Z96" s="27"/>
      <c r="AA96" s="40" t="s">
        <v>6</v>
      </c>
      <c r="AB96" s="27"/>
      <c r="AC96" s="34" t="s">
        <v>179</v>
      </c>
      <c r="AD96" s="27">
        <v>11</v>
      </c>
      <c r="AE96" s="27">
        <v>11</v>
      </c>
      <c r="AF96" s="41"/>
    </row>
    <row r="97" spans="1:32" ht="22.5" customHeight="1">
      <c r="A97" s="27">
        <v>130</v>
      </c>
      <c r="B97" s="27" t="s">
        <v>185</v>
      </c>
      <c r="C97" s="27">
        <v>48</v>
      </c>
      <c r="D97" s="27" t="s">
        <v>190</v>
      </c>
      <c r="E97" s="28" t="str">
        <f t="shared" si="8"/>
        <v>ばら-48-B</v>
      </c>
      <c r="F97" s="29" t="s">
        <v>187</v>
      </c>
      <c r="G97" s="29"/>
      <c r="H97" s="30" t="s">
        <v>154</v>
      </c>
      <c r="I97" s="27" t="s">
        <v>287</v>
      </c>
      <c r="J97" s="32">
        <v>24987</v>
      </c>
      <c r="K97" s="33" t="str">
        <f t="shared" si="9"/>
        <v>42歳</v>
      </c>
      <c r="L97" s="27" t="s">
        <v>44</v>
      </c>
      <c r="M97" s="34">
        <f t="shared" si="10"/>
      </c>
      <c r="N97" s="35" t="str">
        <f t="shared" si="11"/>
        <v>広島:</v>
      </c>
      <c r="O97" s="36">
        <v>31</v>
      </c>
      <c r="P97" s="29"/>
      <c r="Q97" s="29"/>
      <c r="R97" s="29"/>
      <c r="S97" s="29"/>
      <c r="T97" s="31" t="s">
        <v>187</v>
      </c>
      <c r="U97" s="31"/>
      <c r="V97" s="31"/>
      <c r="W97" s="37"/>
      <c r="X97" s="38" t="s">
        <v>189</v>
      </c>
      <c r="Y97" s="39" t="s">
        <v>35</v>
      </c>
      <c r="Z97" s="27"/>
      <c r="AA97" s="40" t="s">
        <v>6</v>
      </c>
      <c r="AB97" s="27"/>
      <c r="AC97" s="34" t="s">
        <v>179</v>
      </c>
      <c r="AD97" s="27">
        <v>11</v>
      </c>
      <c r="AE97" s="27">
        <v>11</v>
      </c>
      <c r="AF97" s="41"/>
    </row>
    <row r="98" spans="1:32" ht="22.5" customHeight="1">
      <c r="A98" s="27">
        <v>131</v>
      </c>
      <c r="B98" s="27" t="s">
        <v>185</v>
      </c>
      <c r="C98" s="27">
        <v>49</v>
      </c>
      <c r="D98" s="27" t="s">
        <v>186</v>
      </c>
      <c r="E98" s="28" t="str">
        <f aca="true" t="shared" si="12" ref="E98:E108">B98&amp;"-"&amp;C98&amp;"-"&amp;D98</f>
        <v>ばら-49-A</v>
      </c>
      <c r="F98" s="29" t="s">
        <v>187</v>
      </c>
      <c r="G98" s="29"/>
      <c r="H98" s="30" t="s">
        <v>155</v>
      </c>
      <c r="I98" s="31" t="s">
        <v>288</v>
      </c>
      <c r="J98" s="32">
        <v>24161</v>
      </c>
      <c r="K98" s="33" t="str">
        <f aca="true" t="shared" si="13" ref="K98:K108">IF(J98="","",DATEDIF(J98,"2011/4/1","y")&amp;"歳")</f>
        <v>45歳</v>
      </c>
      <c r="L98" s="27" t="s">
        <v>83</v>
      </c>
      <c r="M98" s="34">
        <f aca="true" t="shared" si="14" ref="M98:M108">IF(K98="60歳","還暦",IF(K98="70歳","古希",IF(K98="77歳","喜寿",IF(K98&gt;="80歳","長寿",""))))&amp;IF(W98="優勝",V98&amp;W98,"")</f>
      </c>
      <c r="N98" s="35" t="str">
        <f aca="true" t="shared" si="15" ref="N98:N108">L98&amp;":"&amp;M98</f>
        <v>東京:</v>
      </c>
      <c r="O98" s="36">
        <v>31</v>
      </c>
      <c r="P98" s="29"/>
      <c r="Q98" s="29"/>
      <c r="R98" s="29"/>
      <c r="S98" s="29"/>
      <c r="T98" s="31"/>
      <c r="U98" s="31" t="s">
        <v>187</v>
      </c>
      <c r="V98" s="31" t="s">
        <v>185</v>
      </c>
      <c r="W98" s="37" t="s">
        <v>156</v>
      </c>
      <c r="X98" s="38" t="s">
        <v>189</v>
      </c>
      <c r="Y98" s="39" t="s">
        <v>35</v>
      </c>
      <c r="Z98" s="27"/>
      <c r="AA98" s="40" t="s">
        <v>6</v>
      </c>
      <c r="AB98" s="27"/>
      <c r="AC98" s="34"/>
      <c r="AD98" s="27">
        <v>9</v>
      </c>
      <c r="AE98" s="27">
        <v>9</v>
      </c>
      <c r="AF98" s="41"/>
    </row>
    <row r="99" spans="1:32" ht="22.5" customHeight="1">
      <c r="A99" s="27">
        <v>132</v>
      </c>
      <c r="B99" s="27" t="s">
        <v>185</v>
      </c>
      <c r="C99" s="27">
        <v>49</v>
      </c>
      <c r="D99" s="27" t="s">
        <v>190</v>
      </c>
      <c r="E99" s="28" t="str">
        <f t="shared" si="12"/>
        <v>ばら-49-B</v>
      </c>
      <c r="F99" s="29" t="s">
        <v>187</v>
      </c>
      <c r="G99" s="29"/>
      <c r="H99" s="30" t="s">
        <v>157</v>
      </c>
      <c r="I99" s="27" t="s">
        <v>289</v>
      </c>
      <c r="J99" s="32">
        <v>23798</v>
      </c>
      <c r="K99" s="33" t="str">
        <f t="shared" si="13"/>
        <v>46歳</v>
      </c>
      <c r="L99" s="27" t="s">
        <v>83</v>
      </c>
      <c r="M99" s="34">
        <f t="shared" si="14"/>
      </c>
      <c r="N99" s="35" t="str">
        <f t="shared" si="15"/>
        <v>東京:</v>
      </c>
      <c r="O99" s="36">
        <v>31</v>
      </c>
      <c r="P99" s="29"/>
      <c r="Q99" s="29"/>
      <c r="R99" s="29"/>
      <c r="S99" s="29"/>
      <c r="T99" s="31"/>
      <c r="U99" s="31" t="s">
        <v>187</v>
      </c>
      <c r="V99" s="31" t="s">
        <v>185</v>
      </c>
      <c r="W99" s="37" t="s">
        <v>156</v>
      </c>
      <c r="X99" s="38" t="s">
        <v>189</v>
      </c>
      <c r="Y99" s="39" t="s">
        <v>35</v>
      </c>
      <c r="Z99" s="27"/>
      <c r="AA99" s="40" t="s">
        <v>6</v>
      </c>
      <c r="AB99" s="27"/>
      <c r="AC99" s="34"/>
      <c r="AD99" s="27">
        <v>9</v>
      </c>
      <c r="AE99" s="27">
        <v>9</v>
      </c>
      <c r="AF99" s="41"/>
    </row>
    <row r="100" spans="1:32" ht="22.5" customHeight="1">
      <c r="A100" s="27">
        <v>133</v>
      </c>
      <c r="B100" s="27" t="s">
        <v>185</v>
      </c>
      <c r="C100" s="27">
        <v>50</v>
      </c>
      <c r="D100" s="27" t="s">
        <v>186</v>
      </c>
      <c r="E100" s="28" t="str">
        <f t="shared" si="12"/>
        <v>ばら-50-A</v>
      </c>
      <c r="F100" s="29" t="s">
        <v>187</v>
      </c>
      <c r="G100" s="29"/>
      <c r="H100" s="30" t="s">
        <v>158</v>
      </c>
      <c r="I100" s="31" t="s">
        <v>290</v>
      </c>
      <c r="J100" s="32">
        <v>25392</v>
      </c>
      <c r="K100" s="33" t="str">
        <f t="shared" si="13"/>
        <v>41歳</v>
      </c>
      <c r="L100" s="27" t="s">
        <v>53</v>
      </c>
      <c r="M100" s="34">
        <f t="shared" si="14"/>
      </c>
      <c r="N100" s="35" t="str">
        <f t="shared" si="15"/>
        <v>鳥取:</v>
      </c>
      <c r="O100" s="36">
        <v>31</v>
      </c>
      <c r="P100" s="29"/>
      <c r="Q100" s="29"/>
      <c r="R100" s="29"/>
      <c r="S100" s="29"/>
      <c r="T100" s="31" t="s">
        <v>187</v>
      </c>
      <c r="U100" s="31"/>
      <c r="V100" s="31"/>
      <c r="W100" s="37"/>
      <c r="X100" s="38"/>
      <c r="Y100" s="39" t="s">
        <v>35</v>
      </c>
      <c r="Z100" s="27"/>
      <c r="AA100" s="40" t="s">
        <v>6</v>
      </c>
      <c r="AB100" s="27"/>
      <c r="AC100" s="34"/>
      <c r="AD100" s="27"/>
      <c r="AE100" s="27"/>
      <c r="AF100" s="41"/>
    </row>
    <row r="101" spans="1:32" ht="22.5" customHeight="1">
      <c r="A101" s="27">
        <v>134</v>
      </c>
      <c r="B101" s="27" t="s">
        <v>185</v>
      </c>
      <c r="C101" s="27">
        <v>50</v>
      </c>
      <c r="D101" s="27" t="s">
        <v>190</v>
      </c>
      <c r="E101" s="28" t="str">
        <f t="shared" si="12"/>
        <v>ばら-50-B</v>
      </c>
      <c r="F101" s="29" t="s">
        <v>187</v>
      </c>
      <c r="G101" s="29"/>
      <c r="H101" s="30" t="s">
        <v>159</v>
      </c>
      <c r="I101" s="27" t="s">
        <v>291</v>
      </c>
      <c r="J101" s="32">
        <v>21993</v>
      </c>
      <c r="K101" s="33" t="str">
        <f t="shared" si="13"/>
        <v>51歳</v>
      </c>
      <c r="L101" s="27" t="s">
        <v>53</v>
      </c>
      <c r="M101" s="34">
        <f t="shared" si="14"/>
      </c>
      <c r="N101" s="35" t="str">
        <f t="shared" si="15"/>
        <v>鳥取:</v>
      </c>
      <c r="O101" s="36">
        <v>31</v>
      </c>
      <c r="P101" s="29"/>
      <c r="Q101" s="29"/>
      <c r="R101" s="29"/>
      <c r="S101" s="29"/>
      <c r="T101" s="31" t="s">
        <v>187</v>
      </c>
      <c r="U101" s="31"/>
      <c r="V101" s="31"/>
      <c r="W101" s="37"/>
      <c r="X101" s="38"/>
      <c r="Y101" s="39" t="s">
        <v>35</v>
      </c>
      <c r="Z101" s="27"/>
      <c r="AA101" s="40" t="s">
        <v>6</v>
      </c>
      <c r="AB101" s="27"/>
      <c r="AC101" s="34"/>
      <c r="AD101" s="27"/>
      <c r="AE101" s="27"/>
      <c r="AF101" s="41"/>
    </row>
    <row r="102" spans="1:32" s="2" customFormat="1" ht="22.5" customHeight="1">
      <c r="A102" s="27">
        <v>135</v>
      </c>
      <c r="B102" s="27" t="s">
        <v>185</v>
      </c>
      <c r="C102" s="27">
        <v>51</v>
      </c>
      <c r="D102" s="27" t="s">
        <v>186</v>
      </c>
      <c r="E102" s="28" t="str">
        <f t="shared" si="12"/>
        <v>ばら-51-A</v>
      </c>
      <c r="F102" s="29" t="s">
        <v>187</v>
      </c>
      <c r="G102" s="29"/>
      <c r="H102" s="30" t="s">
        <v>160</v>
      </c>
      <c r="I102" s="31" t="s">
        <v>292</v>
      </c>
      <c r="J102" s="32">
        <v>23960</v>
      </c>
      <c r="K102" s="33" t="str">
        <f t="shared" si="13"/>
        <v>45歳</v>
      </c>
      <c r="L102" s="27" t="s">
        <v>72</v>
      </c>
      <c r="M102" s="34">
        <f t="shared" si="14"/>
      </c>
      <c r="N102" s="35" t="str">
        <f t="shared" si="15"/>
        <v>大阪:</v>
      </c>
      <c r="O102" s="36">
        <v>31</v>
      </c>
      <c r="P102" s="29"/>
      <c r="Q102" s="29"/>
      <c r="R102" s="29"/>
      <c r="S102" s="29"/>
      <c r="T102" s="31" t="s">
        <v>187</v>
      </c>
      <c r="U102" s="31"/>
      <c r="V102" s="31"/>
      <c r="W102" s="37"/>
      <c r="X102" s="38"/>
      <c r="Y102" s="39" t="s">
        <v>35</v>
      </c>
      <c r="Z102" s="27"/>
      <c r="AA102" s="40" t="s">
        <v>6</v>
      </c>
      <c r="AB102" s="27"/>
      <c r="AC102" s="34"/>
      <c r="AD102" s="27"/>
      <c r="AE102" s="27"/>
      <c r="AF102" s="41"/>
    </row>
    <row r="103" spans="1:32" ht="22.5" customHeight="1">
      <c r="A103" s="27">
        <v>136</v>
      </c>
      <c r="B103" s="27" t="s">
        <v>185</v>
      </c>
      <c r="C103" s="27">
        <v>51</v>
      </c>
      <c r="D103" s="27" t="s">
        <v>190</v>
      </c>
      <c r="E103" s="28" t="str">
        <f t="shared" si="12"/>
        <v>ばら-51-B</v>
      </c>
      <c r="F103" s="29" t="s">
        <v>187</v>
      </c>
      <c r="G103" s="29"/>
      <c r="H103" s="30" t="s">
        <v>161</v>
      </c>
      <c r="I103" s="27" t="s">
        <v>293</v>
      </c>
      <c r="J103" s="32">
        <v>24154</v>
      </c>
      <c r="K103" s="33" t="str">
        <f t="shared" si="13"/>
        <v>45歳</v>
      </c>
      <c r="L103" s="27" t="s">
        <v>162</v>
      </c>
      <c r="M103" s="34">
        <f t="shared" si="14"/>
      </c>
      <c r="N103" s="35" t="str">
        <f t="shared" si="15"/>
        <v>滋賀:</v>
      </c>
      <c r="O103" s="36">
        <v>31</v>
      </c>
      <c r="P103" s="29"/>
      <c r="Q103" s="29"/>
      <c r="R103" s="29"/>
      <c r="S103" s="29"/>
      <c r="T103" s="31" t="s">
        <v>187</v>
      </c>
      <c r="U103" s="31"/>
      <c r="V103" s="31"/>
      <c r="W103" s="37"/>
      <c r="X103" s="38"/>
      <c r="Y103" s="39" t="s">
        <v>35</v>
      </c>
      <c r="Z103" s="27"/>
      <c r="AA103" s="40" t="s">
        <v>6</v>
      </c>
      <c r="AB103" s="27"/>
      <c r="AC103" s="34"/>
      <c r="AD103" s="27"/>
      <c r="AE103" s="27"/>
      <c r="AF103" s="41"/>
    </row>
    <row r="104" spans="1:32" ht="22.5" customHeight="1">
      <c r="A104" s="71">
        <v>65</v>
      </c>
      <c r="B104" s="71" t="s">
        <v>185</v>
      </c>
      <c r="C104" s="71">
        <v>16</v>
      </c>
      <c r="D104" s="71" t="s">
        <v>186</v>
      </c>
      <c r="E104" s="72" t="str">
        <f t="shared" si="12"/>
        <v>ばら-16-A</v>
      </c>
      <c r="F104" s="73" t="s">
        <v>187</v>
      </c>
      <c r="G104" s="73"/>
      <c r="H104" s="74" t="s">
        <v>82</v>
      </c>
      <c r="I104" s="75" t="s">
        <v>294</v>
      </c>
      <c r="J104" s="76">
        <v>25278</v>
      </c>
      <c r="K104" s="77" t="str">
        <f t="shared" si="13"/>
        <v>42歳</v>
      </c>
      <c r="L104" s="71" t="s">
        <v>83</v>
      </c>
      <c r="M104" s="78">
        <f t="shared" si="14"/>
      </c>
      <c r="N104" s="79" t="str">
        <f t="shared" si="15"/>
        <v>東京:</v>
      </c>
      <c r="O104" s="80">
        <v>31</v>
      </c>
      <c r="P104" s="73"/>
      <c r="Q104" s="73"/>
      <c r="R104" s="73"/>
      <c r="S104" s="73"/>
      <c r="T104" s="75"/>
      <c r="U104" s="75" t="s">
        <v>187</v>
      </c>
      <c r="V104" s="75" t="s">
        <v>185</v>
      </c>
      <c r="W104" s="81" t="s">
        <v>209</v>
      </c>
      <c r="X104" s="82" t="s">
        <v>189</v>
      </c>
      <c r="Y104" s="83" t="s">
        <v>35</v>
      </c>
      <c r="Z104" s="71"/>
      <c r="AA104" s="84" t="s">
        <v>6</v>
      </c>
      <c r="AB104" s="71"/>
      <c r="AC104" s="78"/>
      <c r="AD104" s="71"/>
      <c r="AE104" s="71"/>
      <c r="AF104" s="85"/>
    </row>
    <row r="105" spans="1:32" ht="22.5" customHeight="1">
      <c r="A105" s="57">
        <v>46</v>
      </c>
      <c r="B105" s="57" t="s">
        <v>185</v>
      </c>
      <c r="C105" s="57">
        <v>6</v>
      </c>
      <c r="D105" s="57" t="s">
        <v>190</v>
      </c>
      <c r="E105" s="58" t="str">
        <f t="shared" si="12"/>
        <v>ばら-6-B</v>
      </c>
      <c r="F105" s="59" t="s">
        <v>187</v>
      </c>
      <c r="G105" s="59"/>
      <c r="H105" s="60" t="s">
        <v>163</v>
      </c>
      <c r="I105" s="57" t="s">
        <v>295</v>
      </c>
      <c r="J105" s="61">
        <v>23107</v>
      </c>
      <c r="K105" s="62" t="str">
        <f t="shared" si="13"/>
        <v>47歳</v>
      </c>
      <c r="L105" s="57" t="s">
        <v>53</v>
      </c>
      <c r="M105" s="63">
        <f t="shared" si="14"/>
      </c>
      <c r="N105" s="64" t="str">
        <f t="shared" si="15"/>
        <v>鳥取:</v>
      </c>
      <c r="O105" s="65">
        <v>31</v>
      </c>
      <c r="P105" s="59"/>
      <c r="Q105" s="59"/>
      <c r="R105" s="59"/>
      <c r="S105" s="59"/>
      <c r="T105" s="66" t="s">
        <v>187</v>
      </c>
      <c r="U105" s="66"/>
      <c r="V105" s="66"/>
      <c r="W105" s="67"/>
      <c r="X105" s="38" t="s">
        <v>189</v>
      </c>
      <c r="Y105" s="68" t="s">
        <v>35</v>
      </c>
      <c r="Z105" s="57"/>
      <c r="AA105" s="69"/>
      <c r="AB105" s="57"/>
      <c r="AC105" s="63" t="s">
        <v>164</v>
      </c>
      <c r="AD105" s="57">
        <v>11</v>
      </c>
      <c r="AE105" s="57">
        <v>11</v>
      </c>
      <c r="AF105" s="70"/>
    </row>
    <row r="106" spans="1:32" s="87" customFormat="1" ht="22.5" customHeight="1">
      <c r="A106" s="71">
        <v>85</v>
      </c>
      <c r="B106" s="71" t="s">
        <v>185</v>
      </c>
      <c r="C106" s="71">
        <v>34</v>
      </c>
      <c r="D106" s="71" t="s">
        <v>190</v>
      </c>
      <c r="E106" s="72" t="str">
        <f t="shared" si="12"/>
        <v>ばら-34-B</v>
      </c>
      <c r="F106" s="73" t="s">
        <v>187</v>
      </c>
      <c r="G106" s="73"/>
      <c r="H106" s="74" t="s">
        <v>106</v>
      </c>
      <c r="I106" s="75" t="s">
        <v>242</v>
      </c>
      <c r="J106" s="76">
        <v>24961</v>
      </c>
      <c r="K106" s="77" t="str">
        <f t="shared" si="13"/>
        <v>42歳</v>
      </c>
      <c r="L106" s="71" t="s">
        <v>63</v>
      </c>
      <c r="M106" s="78">
        <f t="shared" si="14"/>
      </c>
      <c r="N106" s="79" t="str">
        <f t="shared" si="15"/>
        <v>島根:</v>
      </c>
      <c r="O106" s="80">
        <v>31</v>
      </c>
      <c r="P106" s="73"/>
      <c r="Q106" s="73"/>
      <c r="R106" s="73"/>
      <c r="S106" s="73"/>
      <c r="T106" s="75" t="s">
        <v>187</v>
      </c>
      <c r="U106" s="75"/>
      <c r="V106" s="75"/>
      <c r="W106" s="81"/>
      <c r="X106" s="82"/>
      <c r="Y106" s="83" t="s">
        <v>35</v>
      </c>
      <c r="Z106" s="71" t="s">
        <v>64</v>
      </c>
      <c r="AA106" s="86" t="s">
        <v>6</v>
      </c>
      <c r="AB106" s="71" t="s">
        <v>64</v>
      </c>
      <c r="AC106" s="78"/>
      <c r="AD106" s="71"/>
      <c r="AE106" s="71"/>
      <c r="AF106" s="85"/>
    </row>
    <row r="107" spans="1:32" ht="22.5" customHeight="1">
      <c r="A107" s="27">
        <v>102</v>
      </c>
      <c r="B107" s="27" t="s">
        <v>185</v>
      </c>
      <c r="C107" s="27">
        <v>26</v>
      </c>
      <c r="D107" s="27" t="s">
        <v>190</v>
      </c>
      <c r="E107" s="28" t="str">
        <f t="shared" si="12"/>
        <v>ばら-26-B</v>
      </c>
      <c r="F107" s="29" t="s">
        <v>187</v>
      </c>
      <c r="G107" s="29"/>
      <c r="H107" s="30" t="s">
        <v>125</v>
      </c>
      <c r="I107" s="27" t="s">
        <v>258</v>
      </c>
      <c r="J107" s="32">
        <v>24943</v>
      </c>
      <c r="K107" s="33" t="str">
        <f t="shared" si="13"/>
        <v>42歳</v>
      </c>
      <c r="L107" s="27" t="s">
        <v>63</v>
      </c>
      <c r="M107" s="34">
        <f t="shared" si="14"/>
      </c>
      <c r="N107" s="35" t="str">
        <f t="shared" si="15"/>
        <v>島根:</v>
      </c>
      <c r="O107" s="36">
        <v>31</v>
      </c>
      <c r="P107" s="29"/>
      <c r="Q107" s="29"/>
      <c r="R107" s="29"/>
      <c r="S107" s="29"/>
      <c r="T107" s="31" t="s">
        <v>187</v>
      </c>
      <c r="U107" s="31"/>
      <c r="V107" s="31"/>
      <c r="W107" s="37"/>
      <c r="X107" s="38"/>
      <c r="Y107" s="39" t="s">
        <v>35</v>
      </c>
      <c r="Z107" s="27" t="s">
        <v>64</v>
      </c>
      <c r="AA107" s="56" t="s">
        <v>6</v>
      </c>
      <c r="AB107" s="27" t="s">
        <v>64</v>
      </c>
      <c r="AC107" s="34"/>
      <c r="AD107" s="27"/>
      <c r="AE107" s="27"/>
      <c r="AF107" s="41"/>
    </row>
    <row r="108" spans="1:32" ht="22.5" customHeight="1">
      <c r="A108" s="27">
        <v>86</v>
      </c>
      <c r="B108" s="27" t="s">
        <v>185</v>
      </c>
      <c r="C108" s="27">
        <v>26</v>
      </c>
      <c r="D108" s="27" t="s">
        <v>186</v>
      </c>
      <c r="E108" s="28" t="str">
        <f t="shared" si="12"/>
        <v>ばら-26-A</v>
      </c>
      <c r="F108" s="29" t="s">
        <v>187</v>
      </c>
      <c r="G108" s="29"/>
      <c r="H108" s="30" t="s">
        <v>107</v>
      </c>
      <c r="I108" s="27" t="s">
        <v>243</v>
      </c>
      <c r="J108" s="32">
        <v>24770</v>
      </c>
      <c r="K108" s="33" t="str">
        <f t="shared" si="13"/>
        <v>43歳</v>
      </c>
      <c r="L108" s="27" t="s">
        <v>63</v>
      </c>
      <c r="M108" s="34">
        <f t="shared" si="14"/>
      </c>
      <c r="N108" s="35" t="str">
        <f t="shared" si="15"/>
        <v>島根:</v>
      </c>
      <c r="O108" s="36">
        <v>31</v>
      </c>
      <c r="P108" s="29"/>
      <c r="Q108" s="29"/>
      <c r="R108" s="29"/>
      <c r="S108" s="29"/>
      <c r="T108" s="31" t="s">
        <v>187</v>
      </c>
      <c r="U108" s="31"/>
      <c r="V108" s="31"/>
      <c r="W108" s="37"/>
      <c r="X108" s="38" t="s">
        <v>189</v>
      </c>
      <c r="Y108" s="39" t="s">
        <v>35</v>
      </c>
      <c r="Z108" s="27" t="s">
        <v>64</v>
      </c>
      <c r="AA108" s="56" t="s">
        <v>6</v>
      </c>
      <c r="AB108" s="27" t="s">
        <v>64</v>
      </c>
      <c r="AC108" s="34"/>
      <c r="AD108" s="27"/>
      <c r="AE108" s="27"/>
      <c r="AF108" s="41"/>
    </row>
    <row r="109" spans="1:32" s="87" customFormat="1" ht="22.5" customHeight="1">
      <c r="A109" s="71">
        <v>85</v>
      </c>
      <c r="B109" s="71" t="s">
        <v>185</v>
      </c>
      <c r="C109" s="71" t="s">
        <v>301</v>
      </c>
      <c r="D109" s="71" t="s">
        <v>186</v>
      </c>
      <c r="E109" s="72" t="str">
        <f>B109&amp;"-"&amp;C109&amp;"-"&amp;D109</f>
        <v>ばら-変更26-A</v>
      </c>
      <c r="F109" s="73" t="s">
        <v>187</v>
      </c>
      <c r="G109" s="73"/>
      <c r="H109" s="74" t="s">
        <v>106</v>
      </c>
      <c r="I109" s="75" t="s">
        <v>242</v>
      </c>
      <c r="J109" s="76">
        <v>24961</v>
      </c>
      <c r="K109" s="77" t="str">
        <f>IF(J109="","",DATEDIF(J109,"2011/4/1","y")&amp;"歳")</f>
        <v>42歳</v>
      </c>
      <c r="L109" s="71" t="s">
        <v>63</v>
      </c>
      <c r="M109" s="78">
        <f>IF(K109="60歳","還暦",IF(K109="70歳","古希",IF(K109="77歳","喜寿",IF(K109&gt;="80歳","長寿",""))))&amp;IF(W109="優勝",V109&amp;W109,"")</f>
      </c>
      <c r="N109" s="79" t="str">
        <f>L109&amp;":"&amp;M109</f>
        <v>島根:</v>
      </c>
      <c r="O109" s="80">
        <v>31</v>
      </c>
      <c r="P109" s="73"/>
      <c r="Q109" s="73"/>
      <c r="R109" s="73"/>
      <c r="S109" s="73"/>
      <c r="T109" s="75" t="s">
        <v>187</v>
      </c>
      <c r="U109" s="75"/>
      <c r="V109" s="75"/>
      <c r="W109" s="81"/>
      <c r="X109" s="82"/>
      <c r="Y109" s="83" t="s">
        <v>35</v>
      </c>
      <c r="Z109" s="71" t="s">
        <v>64</v>
      </c>
      <c r="AA109" s="86" t="s">
        <v>6</v>
      </c>
      <c r="AB109" s="71" t="s">
        <v>64</v>
      </c>
      <c r="AC109" s="78"/>
      <c r="AD109" s="71"/>
      <c r="AE109" s="71"/>
      <c r="AF109" s="85"/>
    </row>
    <row r="110" spans="1:32" ht="22.5" customHeight="1">
      <c r="A110" s="57"/>
      <c r="B110" s="57"/>
      <c r="C110" s="57"/>
      <c r="D110" s="57"/>
      <c r="E110" s="58"/>
      <c r="F110" s="59"/>
      <c r="G110" s="59"/>
      <c r="H110" s="60"/>
      <c r="I110" s="57"/>
      <c r="J110" s="61"/>
      <c r="K110" s="62"/>
      <c r="L110" s="57"/>
      <c r="M110" s="63"/>
      <c r="N110" s="64"/>
      <c r="O110" s="65"/>
      <c r="P110" s="59"/>
      <c r="Q110" s="59"/>
      <c r="R110" s="59"/>
      <c r="S110" s="59"/>
      <c r="T110" s="66"/>
      <c r="U110" s="66"/>
      <c r="V110" s="66"/>
      <c r="W110" s="67"/>
      <c r="X110" s="38"/>
      <c r="Y110" s="68"/>
      <c r="Z110" s="57"/>
      <c r="AA110" s="69"/>
      <c r="AB110" s="57"/>
      <c r="AC110" s="63"/>
      <c r="AD110" s="57"/>
      <c r="AE110" s="57"/>
      <c r="AF110" s="70"/>
    </row>
    <row r="111" spans="1:32" ht="22.5" customHeight="1">
      <c r="A111" s="57"/>
      <c r="B111" s="57"/>
      <c r="C111" s="57"/>
      <c r="D111" s="57"/>
      <c r="E111" s="58"/>
      <c r="F111" s="59"/>
      <c r="G111" s="59"/>
      <c r="H111" s="60"/>
      <c r="I111" s="57"/>
      <c r="J111" s="61"/>
      <c r="K111" s="62"/>
      <c r="L111" s="57"/>
      <c r="M111" s="63"/>
      <c r="N111" s="64"/>
      <c r="O111" s="65"/>
      <c r="P111" s="59"/>
      <c r="Q111" s="59"/>
      <c r="R111" s="59"/>
      <c r="S111" s="59"/>
      <c r="T111" s="66"/>
      <c r="U111" s="66"/>
      <c r="V111" s="66"/>
      <c r="W111" s="67"/>
      <c r="X111" s="38"/>
      <c r="Y111" s="68"/>
      <c r="Z111" s="57"/>
      <c r="AA111" s="69"/>
      <c r="AB111" s="57"/>
      <c r="AC111" s="63"/>
      <c r="AD111" s="57"/>
      <c r="AE111" s="57"/>
      <c r="AF111" s="70"/>
    </row>
  </sheetData>
  <sheetProtection/>
  <mergeCells count="2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AA1:AA2"/>
    <mergeCell ref="AC1:AC2"/>
    <mergeCell ref="AD1:AF1"/>
    <mergeCell ref="M1:M2"/>
    <mergeCell ref="N1:N2"/>
    <mergeCell ref="O1:O2"/>
    <mergeCell ref="P1:S1"/>
    <mergeCell ref="T1:W1"/>
    <mergeCell ref="X1:X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58"/>
  <sheetViews>
    <sheetView showGridLines="0" tabSelected="1" zoomScale="60" zoomScaleNormal="60" zoomScaleSheetLayoutView="80" zoomScalePageLayoutView="60" workbookViewId="0" topLeftCell="A37">
      <selection activeCell="P25" sqref="P25"/>
    </sheetView>
  </sheetViews>
  <sheetFormatPr defaultColWidth="9.00390625" defaultRowHeight="15" customHeight="1"/>
  <cols>
    <col min="1" max="1" width="4.00390625" style="198" customWidth="1"/>
    <col min="2" max="2" width="16.25390625" style="194" customWidth="1"/>
    <col min="3" max="3" width="3.75390625" style="163" customWidth="1"/>
    <col min="4" max="4" width="16.25390625" style="194" customWidth="1"/>
    <col min="5" max="5" width="2.50390625" style="194" customWidth="1"/>
    <col min="6" max="6" width="9.375" style="194" customWidth="1"/>
    <col min="7" max="7" width="2.50390625" style="194" customWidth="1"/>
    <col min="8" max="8" width="1.25" style="194" customWidth="1"/>
    <col min="9" max="16" width="3.125" style="195" customWidth="1"/>
    <col min="17" max="20" width="3.125" style="162" customWidth="1"/>
    <col min="21" max="24" width="3.125" style="95" customWidth="1"/>
    <col min="25" max="25" width="2.125" style="199" customWidth="1"/>
    <col min="26" max="26" width="16.25390625" style="194" customWidth="1"/>
    <col min="27" max="27" width="3.75390625" style="163" customWidth="1"/>
    <col min="28" max="28" width="16.25390625" style="194" customWidth="1"/>
    <col min="29" max="29" width="2.50390625" style="194" customWidth="1"/>
    <col min="30" max="30" width="9.375" style="198" customWidth="1"/>
    <col min="31" max="31" width="2.50390625" style="194" customWidth="1"/>
    <col min="32" max="32" width="4.50390625" style="194" bestFit="1" customWidth="1"/>
    <col min="33" max="33" width="5.00390625" style="194" customWidth="1"/>
    <col min="34" max="34" width="9.25390625" style="194" customWidth="1"/>
    <col min="35" max="16384" width="9.00390625" style="194" customWidth="1"/>
  </cols>
  <sheetData>
    <row r="1" spans="1:32" s="100" customFormat="1" ht="22.5" customHeight="1" thickBot="1">
      <c r="A1" s="278">
        <v>1</v>
      </c>
      <c r="B1" s="259" t="str">
        <f>VLOOKUP("ばら-"&amp;A1&amp;"-A",'選手データ（ばら）'!E:L,4,0)</f>
        <v>高木ひとみ</v>
      </c>
      <c r="C1" s="276" t="s">
        <v>1</v>
      </c>
      <c r="D1" s="259" t="str">
        <f>VLOOKUP("ばら-"&amp;A1&amp;"-B",'選手データ（ばら）'!E:L,4,0)</f>
        <v>野口真美子</v>
      </c>
      <c r="E1" s="275" t="s">
        <v>3</v>
      </c>
      <c r="F1" s="259" t="str">
        <f>VLOOKUP("ばら-"&amp;A1&amp;"-A",'選手データ（ばら）'!E:L,8,0)</f>
        <v>愛知</v>
      </c>
      <c r="G1" s="275" t="s">
        <v>5</v>
      </c>
      <c r="H1" s="92"/>
      <c r="I1" s="93" t="s">
        <v>297</v>
      </c>
      <c r="J1" s="93"/>
      <c r="K1" s="93"/>
      <c r="L1" s="93" t="s">
        <v>297</v>
      </c>
      <c r="M1" s="94"/>
      <c r="N1" s="94"/>
      <c r="O1" s="94"/>
      <c r="P1" s="94"/>
      <c r="Q1" s="95"/>
      <c r="R1" s="95"/>
      <c r="S1" s="95"/>
      <c r="T1" s="95"/>
      <c r="U1" s="96"/>
      <c r="V1" s="96" t="s">
        <v>297</v>
      </c>
      <c r="W1" s="96"/>
      <c r="X1" s="96" t="s">
        <v>297</v>
      </c>
      <c r="Y1" s="98"/>
      <c r="Z1" s="259" t="str">
        <f>VLOOKUP("ばら-"&amp;AF1&amp;"-A",'選手データ（ばら）'!E:L,4,0)</f>
        <v>秋葉　　泉</v>
      </c>
      <c r="AA1" s="276" t="s">
        <v>1</v>
      </c>
      <c r="AB1" s="259" t="str">
        <f>VLOOKUP("ばら-"&amp;AF1&amp;"-B",'選手データ（ばら）'!E:L,4,0)</f>
        <v>古川公子</v>
      </c>
      <c r="AC1" s="275" t="s">
        <v>3</v>
      </c>
      <c r="AD1" s="99" t="str">
        <f>VLOOKUP("ばら-"&amp;AF1&amp;"-A",'選手データ（ばら）'!E:L,8,0)</f>
        <v>鳥取</v>
      </c>
      <c r="AE1" s="273" t="s">
        <v>5</v>
      </c>
      <c r="AF1" s="278">
        <v>28</v>
      </c>
    </row>
    <row r="2" spans="1:32" s="100" customFormat="1" ht="22.5" customHeight="1" thickTop="1">
      <c r="A2" s="278"/>
      <c r="B2" s="259"/>
      <c r="C2" s="276"/>
      <c r="D2" s="259"/>
      <c r="E2" s="275"/>
      <c r="F2" s="259">
        <f>IF(VLOOKUP("ばら-"&amp;A1&amp;"-B",'選手データ（ばら）'!E:L,8,0)=F1,"",VLOOKUP("ばら-"&amp;A1&amp;"-B",'選手データ（ばら）'!E:L,8,0))</f>
      </c>
      <c r="G2" s="275"/>
      <c r="H2" s="92"/>
      <c r="I2" s="94"/>
      <c r="J2" s="101"/>
      <c r="K2" s="94"/>
      <c r="L2" s="102"/>
      <c r="M2" s="94"/>
      <c r="N2" s="94"/>
      <c r="O2" s="94"/>
      <c r="P2" s="94"/>
      <c r="Q2" s="95"/>
      <c r="R2" s="95"/>
      <c r="S2" s="95"/>
      <c r="T2" s="103"/>
      <c r="U2" s="95"/>
      <c r="V2" s="104"/>
      <c r="W2" s="105"/>
      <c r="X2" s="106"/>
      <c r="Y2" s="98"/>
      <c r="Z2" s="259"/>
      <c r="AA2" s="276"/>
      <c r="AB2" s="259"/>
      <c r="AC2" s="275"/>
      <c r="AD2" s="107" t="str">
        <f>IF(VLOOKUP("ばら-"&amp;AF1&amp;"-B",'選手データ（ばら）'!E:L,8,0)=AD1,"",VLOOKUP("ばら-"&amp;AF1&amp;"-B",'選手データ（ばら）'!E:L,8,0))</f>
        <v>広島</v>
      </c>
      <c r="AE2" s="273"/>
      <c r="AF2" s="278"/>
    </row>
    <row r="3" spans="1:32" s="100" customFormat="1" ht="22.5" customHeight="1" thickBot="1">
      <c r="A3" s="278">
        <v>2</v>
      </c>
      <c r="B3" s="259" t="str">
        <f>VLOOKUP("ばら-"&amp;A3&amp;"-A",'選手データ（ばら）'!E:L,4,0)</f>
        <v>竹本美千代</v>
      </c>
      <c r="C3" s="276" t="s">
        <v>0</v>
      </c>
      <c r="D3" s="259" t="str">
        <f>VLOOKUP("ばら-"&amp;A3&amp;"-B",'選手データ（ばら）'!E:L,4,0)</f>
        <v>後藤久美</v>
      </c>
      <c r="E3" s="275" t="s">
        <v>2</v>
      </c>
      <c r="F3" s="259" t="str">
        <f>VLOOKUP("ばら-"&amp;A3&amp;"-A",'選手データ（ばら）'!E:L,8,0)</f>
        <v>兵庫</v>
      </c>
      <c r="G3" s="273" t="s">
        <v>4</v>
      </c>
      <c r="H3" s="92"/>
      <c r="I3" s="108"/>
      <c r="J3" s="262">
        <v>3</v>
      </c>
      <c r="K3" s="263"/>
      <c r="L3" s="109"/>
      <c r="M3" s="214" t="s">
        <v>297</v>
      </c>
      <c r="N3" s="94"/>
      <c r="O3" s="94"/>
      <c r="P3" s="94"/>
      <c r="Q3" s="95"/>
      <c r="R3" s="95"/>
      <c r="S3" s="95"/>
      <c r="T3" s="189" t="s">
        <v>297</v>
      </c>
      <c r="U3" s="113"/>
      <c r="V3" s="114"/>
      <c r="W3" s="113"/>
      <c r="X3" s="114"/>
      <c r="Y3" s="98"/>
      <c r="Z3" s="259" t="str">
        <f>VLOOKUP("ばら-"&amp;AF3&amp;"-A",'選手データ（ばら）'!E:L,4,0)</f>
        <v>野井好子</v>
      </c>
      <c r="AA3" s="260" t="s">
        <v>0</v>
      </c>
      <c r="AB3" s="259" t="str">
        <f>VLOOKUP("ばら-"&amp;AF3&amp;"-B",'選手データ（ばら）'!E:L,4,0)</f>
        <v>藤田生美</v>
      </c>
      <c r="AC3" s="274" t="s">
        <v>2</v>
      </c>
      <c r="AD3" s="259" t="str">
        <f>VLOOKUP("ばら-"&amp;AF3&amp;"-A",'選手データ（ばら）'!E:L,8,0)</f>
        <v>大阪</v>
      </c>
      <c r="AE3" s="273" t="s">
        <v>5</v>
      </c>
      <c r="AF3" s="278">
        <v>29</v>
      </c>
    </row>
    <row r="4" spans="1:32" s="100" customFormat="1" ht="22.5" customHeight="1" thickTop="1">
      <c r="A4" s="278"/>
      <c r="B4" s="259"/>
      <c r="C4" s="276"/>
      <c r="D4" s="259"/>
      <c r="E4" s="275"/>
      <c r="F4" s="259">
        <f>IF(VLOOKUP("ばら-"&amp;A3&amp;"-B",'選手データ（ばら）'!E:L,8,0)=F3,"",VLOOKUP("ばら-"&amp;A3&amp;"-B",'選手データ（ばら）'!E:L,8,0))</f>
      </c>
      <c r="G4" s="273"/>
      <c r="H4" s="92"/>
      <c r="I4" s="117">
        <v>0</v>
      </c>
      <c r="J4" s="117"/>
      <c r="K4" s="118"/>
      <c r="L4" s="119"/>
      <c r="M4" s="102"/>
      <c r="N4" s="94"/>
      <c r="O4" s="94"/>
      <c r="P4" s="94"/>
      <c r="Q4" s="95"/>
      <c r="R4" s="95"/>
      <c r="S4" s="120"/>
      <c r="T4" s="121"/>
      <c r="U4" s="122"/>
      <c r="V4" s="123">
        <v>1</v>
      </c>
      <c r="W4" s="221"/>
      <c r="X4" s="222">
        <v>0</v>
      </c>
      <c r="Y4" s="98"/>
      <c r="Z4" s="259"/>
      <c r="AA4" s="260"/>
      <c r="AB4" s="259"/>
      <c r="AC4" s="274"/>
      <c r="AD4" s="259">
        <f>IF(VLOOKUP("ばら-"&amp;AF3&amp;"-B",'選手データ（ばら）'!E:L,8,0)=AD3,"",VLOOKUP("ばら-"&amp;AF3&amp;"-B",'選手データ（ばら）'!E:L,8,0))</f>
      </c>
      <c r="AE4" s="273"/>
      <c r="AF4" s="278"/>
    </row>
    <row r="5" spans="1:32" s="100" customFormat="1" ht="22.5" customHeight="1">
      <c r="A5" s="278">
        <v>3</v>
      </c>
      <c r="B5" s="259" t="str">
        <f>VLOOKUP("ばら-"&amp;A5&amp;"-A",'選手データ（ばら）'!E:L,4,0)</f>
        <v>大多和恵理</v>
      </c>
      <c r="C5" s="276" t="s">
        <v>0</v>
      </c>
      <c r="D5" s="259" t="str">
        <f>VLOOKUP("ばら-"&amp;A5&amp;"-B",'選手データ（ばら）'!E:L,4,0)</f>
        <v>村木真由美</v>
      </c>
      <c r="E5" s="275" t="s">
        <v>2</v>
      </c>
      <c r="F5" s="259" t="str">
        <f>VLOOKUP("ばら-"&amp;A5&amp;"-A",'選手データ（ばら）'!E:L,8,0)</f>
        <v>広島</v>
      </c>
      <c r="G5" s="273" t="s">
        <v>4</v>
      </c>
      <c r="H5" s="92"/>
      <c r="I5" s="126"/>
      <c r="J5" s="126"/>
      <c r="K5" s="127"/>
      <c r="L5" s="128"/>
      <c r="M5" s="129"/>
      <c r="N5" s="94"/>
      <c r="O5" s="94"/>
      <c r="P5" s="94"/>
      <c r="Q5" s="95"/>
      <c r="R5" s="95"/>
      <c r="S5" s="120"/>
      <c r="T5" s="121"/>
      <c r="U5" s="130"/>
      <c r="V5" s="131"/>
      <c r="W5" s="130"/>
      <c r="X5" s="131"/>
      <c r="Y5" s="268" t="s">
        <v>298</v>
      </c>
      <c r="Z5" s="259" t="str">
        <f>VLOOKUP("ばら-"&amp;AF5&amp;"-A",'選手データ（ばら）'!E:L,4,0)</f>
        <v>宮崎圭子</v>
      </c>
      <c r="AA5" s="260" t="s">
        <v>0</v>
      </c>
      <c r="AB5" s="259" t="str">
        <f>VLOOKUP("ばら-"&amp;AF5&amp;"-B",'選手データ（ばら）'!E:L,4,0)</f>
        <v>千口亜希子</v>
      </c>
      <c r="AC5" s="274" t="s">
        <v>2</v>
      </c>
      <c r="AD5" s="259" t="str">
        <f>VLOOKUP("ばら-"&amp;AF5&amp;"-A",'選手データ（ばら）'!E:L,8,0)</f>
        <v>東京</v>
      </c>
      <c r="AE5" s="273" t="s">
        <v>5</v>
      </c>
      <c r="AF5" s="278">
        <v>30</v>
      </c>
    </row>
    <row r="6" spans="1:32" s="100" customFormat="1" ht="22.5" customHeight="1" thickBot="1">
      <c r="A6" s="278"/>
      <c r="B6" s="259"/>
      <c r="C6" s="276"/>
      <c r="D6" s="259"/>
      <c r="E6" s="275"/>
      <c r="F6" s="259">
        <f>IF(VLOOKUP("ばら-"&amp;A5&amp;"-B",'選手データ（ばら）'!E:L,8,0)=F5,"",VLOOKUP("ばら-"&amp;A5&amp;"-B",'選手データ（ばら）'!E:L,8,0))</f>
      </c>
      <c r="G6" s="273"/>
      <c r="H6" s="92"/>
      <c r="I6" s="94"/>
      <c r="J6" s="261" t="s">
        <v>297</v>
      </c>
      <c r="K6" s="261"/>
      <c r="L6" s="117">
        <v>1</v>
      </c>
      <c r="M6" s="132"/>
      <c r="N6" s="135">
        <v>3</v>
      </c>
      <c r="O6" s="94"/>
      <c r="P6" s="94"/>
      <c r="Q6" s="95"/>
      <c r="R6" s="95"/>
      <c r="S6" s="120">
        <v>2</v>
      </c>
      <c r="T6" s="121"/>
      <c r="U6" s="123" t="s">
        <v>298</v>
      </c>
      <c r="V6" s="123"/>
      <c r="W6" s="123" t="s">
        <v>298</v>
      </c>
      <c r="X6" s="121"/>
      <c r="Y6" s="268"/>
      <c r="Z6" s="259"/>
      <c r="AA6" s="260"/>
      <c r="AB6" s="259"/>
      <c r="AC6" s="274"/>
      <c r="AD6" s="259">
        <f>IF(VLOOKUP("ばら-"&amp;AF5&amp;"-B",'選手データ（ばら）'!E:L,8,0)=AD5,"",VLOOKUP("ばら-"&amp;AF5&amp;"-B",'選手データ（ばら）'!E:L,8,0))</f>
      </c>
      <c r="AE6" s="273"/>
      <c r="AF6" s="278"/>
    </row>
    <row r="7" spans="1:33" s="100" customFormat="1" ht="22.5" customHeight="1" thickBot="1" thickTop="1">
      <c r="A7" s="278">
        <v>4</v>
      </c>
      <c r="B7" s="259" t="str">
        <f>VLOOKUP("ばら-"&amp;A7&amp;"-A",'選手データ（ばら）'!E:L,4,0)</f>
        <v>中村ミキ</v>
      </c>
      <c r="C7" s="276" t="s">
        <v>0</v>
      </c>
      <c r="D7" s="259" t="str">
        <f>VLOOKUP("ばら-"&amp;A7&amp;"-B",'選手データ（ばら）'!E:L,4,0)</f>
        <v>小野須真</v>
      </c>
      <c r="E7" s="275" t="s">
        <v>2</v>
      </c>
      <c r="F7" s="259" t="str">
        <f>VLOOKUP("ばら-"&amp;A7&amp;"-A",'選手データ（ばら）'!E:L,8,0)</f>
        <v>高知</v>
      </c>
      <c r="G7" s="273" t="s">
        <v>4</v>
      </c>
      <c r="H7" s="92"/>
      <c r="I7" s="108">
        <v>1</v>
      </c>
      <c r="J7" s="108"/>
      <c r="K7" s="126" t="s">
        <v>297</v>
      </c>
      <c r="L7" s="94"/>
      <c r="M7" s="135"/>
      <c r="N7" s="136"/>
      <c r="O7" s="94"/>
      <c r="P7" s="94"/>
      <c r="Q7" s="95"/>
      <c r="R7" s="95"/>
      <c r="S7" s="137"/>
      <c r="T7" s="106"/>
      <c r="U7" s="96" t="s">
        <v>297</v>
      </c>
      <c r="V7" s="96"/>
      <c r="W7" s="96"/>
      <c r="X7" s="96" t="s">
        <v>297</v>
      </c>
      <c r="Y7" s="98"/>
      <c r="Z7" s="259" t="str">
        <f>VLOOKUP("ばら-"&amp;AF7&amp;"-A",'選手データ（ばら）'!E:L,4,0)</f>
        <v>山下千鶴</v>
      </c>
      <c r="AA7" s="260" t="s">
        <v>0</v>
      </c>
      <c r="AB7" s="259" t="str">
        <f>VLOOKUP("ばら-"&amp;AF7&amp;"-B",'選手データ（ばら）'!E:L,4,0)</f>
        <v>神濃菜穂美</v>
      </c>
      <c r="AC7" s="274" t="s">
        <v>2</v>
      </c>
      <c r="AD7" s="99" t="str">
        <f>VLOOKUP("ばら-"&amp;AF7&amp;"-A",'選手データ（ばら）'!E:L,8,0)</f>
        <v>和歌山</v>
      </c>
      <c r="AE7" s="273" t="s">
        <v>5</v>
      </c>
      <c r="AF7" s="278">
        <v>31</v>
      </c>
      <c r="AG7" s="138"/>
    </row>
    <row r="8" spans="1:33" s="100" customFormat="1" ht="22.5" customHeight="1" thickTop="1">
      <c r="A8" s="278"/>
      <c r="B8" s="259"/>
      <c r="C8" s="276"/>
      <c r="D8" s="259"/>
      <c r="E8" s="275"/>
      <c r="F8" s="259">
        <f>IF(VLOOKUP("ばら-"&amp;A7&amp;"-B",'選手データ（ばら）'!E:L,8,0)=F7,"",VLOOKUP("ばら-"&amp;A7&amp;"-B",'選手データ（ばら）'!E:L,8,0))</f>
      </c>
      <c r="G8" s="273"/>
      <c r="H8" s="92"/>
      <c r="I8" s="135"/>
      <c r="J8" s="118"/>
      <c r="K8" s="94"/>
      <c r="L8" s="139"/>
      <c r="M8" s="135"/>
      <c r="N8" s="140"/>
      <c r="O8" s="94"/>
      <c r="P8" s="94"/>
      <c r="Q8" s="95"/>
      <c r="R8" s="95"/>
      <c r="S8" s="106"/>
      <c r="T8" s="141"/>
      <c r="U8" s="95"/>
      <c r="V8" s="95"/>
      <c r="W8" s="95"/>
      <c r="X8" s="106"/>
      <c r="Y8" s="98"/>
      <c r="Z8" s="259"/>
      <c r="AA8" s="260"/>
      <c r="AB8" s="259"/>
      <c r="AC8" s="274"/>
      <c r="AD8" s="107" t="str">
        <f>IF(VLOOKUP("ばら-"&amp;AF7&amp;"-B",'選手データ（ばら）'!E:L,8,0)=AD7,"",VLOOKUP("ばら-"&amp;AF7&amp;"-B",'選手データ（ばら）'!E:L,8,0))</f>
        <v>愛知</v>
      </c>
      <c r="AE8" s="273"/>
      <c r="AF8" s="278"/>
      <c r="AG8" s="138"/>
    </row>
    <row r="9" spans="1:33" s="100" customFormat="1" ht="22.5" customHeight="1" thickBot="1">
      <c r="A9" s="278">
        <v>5</v>
      </c>
      <c r="B9" s="259" t="str">
        <f>VLOOKUP("ばら-"&amp;A9&amp;"-A",'選手データ（ばら）'!E:L,4,0)</f>
        <v>川合千秋</v>
      </c>
      <c r="C9" s="276" t="s">
        <v>0</v>
      </c>
      <c r="D9" s="259" t="str">
        <f>VLOOKUP("ばら-"&amp;A9&amp;"-B",'選手データ（ばら）'!E:L,4,0)</f>
        <v>田中由美子</v>
      </c>
      <c r="E9" s="275" t="s">
        <v>2</v>
      </c>
      <c r="F9" s="259" t="str">
        <f>VLOOKUP("ばら-"&amp;A9&amp;"-A",'選手データ（ばら）'!E:L,8,0)</f>
        <v>京都</v>
      </c>
      <c r="G9" s="273" t="s">
        <v>4</v>
      </c>
      <c r="H9" s="92"/>
      <c r="I9" s="108"/>
      <c r="J9" s="173">
        <v>2</v>
      </c>
      <c r="K9" s="128"/>
      <c r="L9" s="144">
        <v>2</v>
      </c>
      <c r="M9" s="135"/>
      <c r="N9" s="140"/>
      <c r="O9" s="94"/>
      <c r="P9" s="94"/>
      <c r="Q9" s="95"/>
      <c r="R9" s="95"/>
      <c r="S9" s="122"/>
      <c r="T9" s="145"/>
      <c r="U9" s="131"/>
      <c r="V9" s="264">
        <v>2</v>
      </c>
      <c r="W9" s="265"/>
      <c r="X9" s="130"/>
      <c r="Y9" s="98"/>
      <c r="Z9" s="259" t="str">
        <f>VLOOKUP("ばら-"&amp;AF9&amp;"-A",'選手データ（ばら）'!E:L,4,0)</f>
        <v>玉城美紀</v>
      </c>
      <c r="AA9" s="260" t="s">
        <v>0</v>
      </c>
      <c r="AB9" s="259" t="str">
        <f>VLOOKUP("ばら-"&amp;AF9&amp;"-B",'選手データ（ばら）'!E:L,4,0)</f>
        <v>藤井喜久子</v>
      </c>
      <c r="AC9" s="274" t="s">
        <v>2</v>
      </c>
      <c r="AD9" s="259" t="str">
        <f>VLOOKUP("ばら-"&amp;AF9&amp;"-A",'選手データ（ばら）'!E:L,8,0)</f>
        <v>兵庫</v>
      </c>
      <c r="AE9" s="273" t="s">
        <v>5</v>
      </c>
      <c r="AF9" s="278">
        <v>32</v>
      </c>
      <c r="AG9" s="138"/>
    </row>
    <row r="10" spans="1:33" s="100" customFormat="1" ht="22.5" customHeight="1" thickTop="1">
      <c r="A10" s="278"/>
      <c r="B10" s="259"/>
      <c r="C10" s="276"/>
      <c r="D10" s="259"/>
      <c r="E10" s="275"/>
      <c r="F10" s="259">
        <f>IF(VLOOKUP("ばら-"&amp;A9&amp;"-B",'選手データ（ばら）'!E:L,8,0)=F9,"",VLOOKUP("ばら-"&amp;A9&amp;"-B",'選手データ（ばら）'!E:L,8,0))</f>
      </c>
      <c r="G10" s="273"/>
      <c r="H10" s="92"/>
      <c r="I10" s="146" t="s">
        <v>297</v>
      </c>
      <c r="J10" s="147"/>
      <c r="K10" s="148"/>
      <c r="L10" s="149"/>
      <c r="M10" s="135"/>
      <c r="N10" s="140"/>
      <c r="O10" s="94"/>
      <c r="P10" s="94"/>
      <c r="Q10" s="95"/>
      <c r="R10" s="95"/>
      <c r="S10" s="223"/>
      <c r="T10" s="215">
        <v>1</v>
      </c>
      <c r="U10" s="152"/>
      <c r="V10" s="121"/>
      <c r="W10" s="152"/>
      <c r="X10" s="123">
        <v>3</v>
      </c>
      <c r="Y10" s="98"/>
      <c r="Z10" s="259"/>
      <c r="AA10" s="260"/>
      <c r="AB10" s="259"/>
      <c r="AC10" s="274"/>
      <c r="AD10" s="259">
        <f>IF(VLOOKUP("ばら-"&amp;AF9&amp;"-B",'選手データ（ばら）'!E:L,8,0)=AD9,"",VLOOKUP("ばら-"&amp;AF9&amp;"-B",'選手データ（ばら）'!E:L,8,0))</f>
      </c>
      <c r="AE10" s="273"/>
      <c r="AF10" s="278"/>
      <c r="AG10" s="138"/>
    </row>
    <row r="11" spans="1:33" s="100" customFormat="1" ht="22.5" customHeight="1" thickBot="1">
      <c r="A11" s="278">
        <v>6</v>
      </c>
      <c r="B11" s="259" t="str">
        <f>VLOOKUP("ばら-"&amp;A11&amp;"-A",'選手データ（ばら）'!E:L,4,0)</f>
        <v>福井佳誉</v>
      </c>
      <c r="C11" s="276" t="s">
        <v>0</v>
      </c>
      <c r="D11" s="89" t="str">
        <f>VLOOKUP("ばら-"&amp;A11&amp;"-B",'選手データ（ばら）'!E:L,4,0)</f>
        <v>江本由美</v>
      </c>
      <c r="E11" s="275" t="s">
        <v>2</v>
      </c>
      <c r="F11" s="89" t="str">
        <f>VLOOKUP("ばら-"&amp;A11&amp;"-A",'選手データ（ばら）'!E:L,8,0)</f>
        <v>鳥取</v>
      </c>
      <c r="G11" s="273" t="s">
        <v>4</v>
      </c>
      <c r="H11" s="92"/>
      <c r="I11" s="93"/>
      <c r="J11" s="153"/>
      <c r="K11" s="154"/>
      <c r="L11" s="155"/>
      <c r="M11" s="135"/>
      <c r="N11" s="140"/>
      <c r="O11" s="94"/>
      <c r="P11" s="94"/>
      <c r="Q11" s="95"/>
      <c r="R11" s="95"/>
      <c r="S11" s="106"/>
      <c r="T11" s="95"/>
      <c r="U11" s="130"/>
      <c r="V11" s="113"/>
      <c r="W11" s="114"/>
      <c r="X11" s="113"/>
      <c r="Y11" s="98"/>
      <c r="Z11" s="259" t="str">
        <f>VLOOKUP("ばら-"&amp;AF11&amp;"-A",'選手データ（ばら）'!E:L,4,0)</f>
        <v>古里瑞枝</v>
      </c>
      <c r="AA11" s="260" t="s">
        <v>0</v>
      </c>
      <c r="AB11" s="259" t="str">
        <f>VLOOKUP("ばら-"&amp;AF11&amp;"-B",'選手データ（ばら）'!E:L,4,0)</f>
        <v>宮島久美子</v>
      </c>
      <c r="AC11" s="274" t="s">
        <v>2</v>
      </c>
      <c r="AD11" s="259" t="str">
        <f>VLOOKUP("ばら-"&amp;AF11&amp;"-A",'選手データ（ばら）'!E:L,8,0)</f>
        <v>岡山</v>
      </c>
      <c r="AE11" s="273" t="s">
        <v>5</v>
      </c>
      <c r="AF11" s="278">
        <v>33</v>
      </c>
      <c r="AG11" s="138"/>
    </row>
    <row r="12" spans="1:33" s="100" customFormat="1" ht="22.5" customHeight="1" thickBot="1" thickTop="1">
      <c r="A12" s="278"/>
      <c r="B12" s="259"/>
      <c r="C12" s="276"/>
      <c r="D12" s="89" t="str">
        <f>VLOOKUP("ばら-変更"&amp;A11&amp;"-B",'選手データ（ばら）'!E:L,4,0)</f>
        <v>藤田幸子</v>
      </c>
      <c r="E12" s="275"/>
      <c r="F12" s="156" t="s">
        <v>299</v>
      </c>
      <c r="G12" s="273"/>
      <c r="H12" s="92"/>
      <c r="I12" s="94"/>
      <c r="J12" s="146" t="s">
        <v>297</v>
      </c>
      <c r="K12" s="117">
        <v>3</v>
      </c>
      <c r="L12" s="155"/>
      <c r="M12" s="119"/>
      <c r="N12" s="140"/>
      <c r="O12" s="188" t="s">
        <v>297</v>
      </c>
      <c r="P12" s="94"/>
      <c r="Q12" s="95"/>
      <c r="R12" s="95" t="s">
        <v>303</v>
      </c>
      <c r="S12" s="106"/>
      <c r="T12" s="95"/>
      <c r="U12" s="123">
        <v>2</v>
      </c>
      <c r="V12" s="224"/>
      <c r="W12" s="224" t="s">
        <v>297</v>
      </c>
      <c r="X12" s="95"/>
      <c r="Y12" s="98"/>
      <c r="Z12" s="259"/>
      <c r="AA12" s="260"/>
      <c r="AB12" s="259"/>
      <c r="AC12" s="274"/>
      <c r="AD12" s="259">
        <f>IF(VLOOKUP("ばら-"&amp;AF11&amp;"-B",'選手データ（ばら）'!E:L,8,0)=AD11,"",VLOOKUP("ばら-"&amp;AF11&amp;"-B",'選手データ（ばら）'!E:L,8,0))</f>
      </c>
      <c r="AE12" s="273"/>
      <c r="AF12" s="278"/>
      <c r="AG12" s="138"/>
    </row>
    <row r="13" spans="1:30" s="100" customFormat="1" ht="22.5" customHeight="1" thickTop="1">
      <c r="A13" s="278">
        <v>7</v>
      </c>
      <c r="B13" s="259" t="str">
        <f>VLOOKUP("ばら-"&amp;A13&amp;"-A",'選手データ（ばら）'!E:L,4,0)</f>
        <v>東　　純子</v>
      </c>
      <c r="C13" s="276" t="s">
        <v>0</v>
      </c>
      <c r="D13" s="259" t="str">
        <f>VLOOKUP("ばら-"&amp;A13&amp;"-B",'選手データ（ばら）'!E:L,4,0)</f>
        <v>橋本千恵美</v>
      </c>
      <c r="E13" s="275" t="s">
        <v>2</v>
      </c>
      <c r="F13" s="259" t="str">
        <f>VLOOKUP("ばら-"&amp;A13&amp;"-A",'選手データ（ばら）'!E:L,8,0)</f>
        <v>兵庫</v>
      </c>
      <c r="G13" s="273" t="s">
        <v>4</v>
      </c>
      <c r="H13" s="92"/>
      <c r="I13" s="108">
        <v>3</v>
      </c>
      <c r="J13" s="126"/>
      <c r="K13" s="126" t="s">
        <v>297</v>
      </c>
      <c r="L13" s="129"/>
      <c r="M13" s="213">
        <v>1</v>
      </c>
      <c r="N13" s="129"/>
      <c r="O13" s="94"/>
      <c r="P13" s="160"/>
      <c r="Q13" s="103"/>
      <c r="R13" s="161"/>
      <c r="S13" s="95"/>
      <c r="T13" s="95"/>
      <c r="U13" s="162"/>
      <c r="V13" s="162"/>
      <c r="W13" s="162"/>
      <c r="X13" s="162"/>
      <c r="AA13" s="163"/>
      <c r="AD13" s="99"/>
    </row>
    <row r="14" spans="1:30" s="100" customFormat="1" ht="22.5" customHeight="1">
      <c r="A14" s="278"/>
      <c r="B14" s="259"/>
      <c r="C14" s="276"/>
      <c r="D14" s="259"/>
      <c r="E14" s="275"/>
      <c r="F14" s="259">
        <f>IF(VLOOKUP("ばら-"&amp;A13&amp;"-B",'選手データ（ばら）'!E:L,8,0)=F13,"",VLOOKUP("ばら-"&amp;A13&amp;"-B",'選手データ（ばら）'!E:L,8,0))</f>
      </c>
      <c r="G14" s="273"/>
      <c r="H14" s="92"/>
      <c r="I14" s="94"/>
      <c r="J14" s="164"/>
      <c r="K14" s="147"/>
      <c r="L14" s="129"/>
      <c r="M14" s="94"/>
      <c r="N14" s="129"/>
      <c r="O14" s="94"/>
      <c r="P14" s="160"/>
      <c r="Q14" s="103"/>
      <c r="R14" s="103"/>
      <c r="S14" s="95"/>
      <c r="T14" s="95"/>
      <c r="U14" s="162"/>
      <c r="V14" s="162"/>
      <c r="W14" s="162"/>
      <c r="X14" s="162"/>
      <c r="AA14" s="163"/>
      <c r="AD14" s="107"/>
    </row>
    <row r="15" spans="1:30" s="100" customFormat="1" ht="22.5" customHeight="1" thickBot="1">
      <c r="A15" s="278">
        <v>8</v>
      </c>
      <c r="B15" s="259" t="str">
        <f>VLOOKUP("ばら-"&amp;A15&amp;"-A",'選手データ（ばら）'!E:L,4,0)</f>
        <v>河合和代</v>
      </c>
      <c r="C15" s="276" t="s">
        <v>0</v>
      </c>
      <c r="D15" s="259" t="str">
        <f>VLOOKUP("ばら-"&amp;A15&amp;"-B",'選手データ（ばら）'!E:L,4,0)</f>
        <v>原田久美子</v>
      </c>
      <c r="E15" s="275" t="s">
        <v>2</v>
      </c>
      <c r="F15" s="259" t="str">
        <f>VLOOKUP("ばら-"&amp;A15&amp;"-A",'選手データ（ばら）'!E:L,8,0)</f>
        <v>岐阜</v>
      </c>
      <c r="G15" s="273" t="s">
        <v>4</v>
      </c>
      <c r="H15" s="92"/>
      <c r="I15" s="93"/>
      <c r="J15" s="266" t="s">
        <v>297</v>
      </c>
      <c r="K15" s="267"/>
      <c r="L15" s="165"/>
      <c r="M15" s="94"/>
      <c r="N15" s="129"/>
      <c r="O15" s="94"/>
      <c r="P15" s="160"/>
      <c r="Q15" s="103"/>
      <c r="R15" s="103"/>
      <c r="S15" s="95"/>
      <c r="T15" s="95"/>
      <c r="U15" s="162"/>
      <c r="V15" s="162"/>
      <c r="W15" s="162"/>
      <c r="X15" s="162"/>
      <c r="AA15" s="163"/>
      <c r="AD15" s="99"/>
    </row>
    <row r="16" spans="1:30" s="100" customFormat="1" ht="22.5" customHeight="1" thickTop="1">
      <c r="A16" s="278"/>
      <c r="B16" s="259"/>
      <c r="C16" s="276"/>
      <c r="D16" s="259"/>
      <c r="E16" s="275"/>
      <c r="F16" s="259">
        <f>IF(VLOOKUP("ばら-"&amp;A15&amp;"-B",'選手データ（ばら）'!E:L,8,0)=F15,"",VLOOKUP("ばら-"&amp;A15&amp;"-B",'選手データ（ばら）'!E:L,8,0))</f>
      </c>
      <c r="G16" s="273"/>
      <c r="H16" s="92"/>
      <c r="I16" s="146" t="s">
        <v>297</v>
      </c>
      <c r="J16" s="155"/>
      <c r="K16" s="155"/>
      <c r="L16" s="146" t="s">
        <v>297</v>
      </c>
      <c r="M16" s="94"/>
      <c r="N16" s="129"/>
      <c r="O16" s="94"/>
      <c r="P16" s="160"/>
      <c r="Q16" s="103"/>
      <c r="R16" s="103"/>
      <c r="S16" s="95"/>
      <c r="T16" s="95"/>
      <c r="U16" s="162"/>
      <c r="V16" s="162"/>
      <c r="W16" s="162"/>
      <c r="X16" s="162"/>
      <c r="AA16" s="163"/>
      <c r="AD16" s="107"/>
    </row>
    <row r="17" spans="1:30" s="100" customFormat="1" ht="22.5" customHeight="1">
      <c r="A17" s="278">
        <v>9</v>
      </c>
      <c r="B17" s="259" t="str">
        <f>VLOOKUP("ばら-"&amp;A17&amp;"-A",'選手データ（ばら）'!E:L,4,0)</f>
        <v>大谷典子</v>
      </c>
      <c r="C17" s="276" t="s">
        <v>0</v>
      </c>
      <c r="D17" s="259" t="str">
        <f>VLOOKUP("ばら-"&amp;A17&amp;"-B",'選手データ（ばら）'!E:L,4,0)</f>
        <v>野津久与</v>
      </c>
      <c r="E17" s="275" t="s">
        <v>2</v>
      </c>
      <c r="F17" s="259" t="str">
        <f>VLOOKUP("ばら-"&amp;A17&amp;"-A",'選手データ（ばら）'!E:L,8,0)</f>
        <v>島根</v>
      </c>
      <c r="G17" s="273" t="s">
        <v>4</v>
      </c>
      <c r="H17" s="92"/>
      <c r="I17" s="126"/>
      <c r="J17" s="166"/>
      <c r="K17" s="166"/>
      <c r="L17" s="135"/>
      <c r="M17" s="94"/>
      <c r="N17" s="129"/>
      <c r="O17" s="94"/>
      <c r="P17" s="160"/>
      <c r="Q17" s="103"/>
      <c r="R17" s="103"/>
      <c r="S17" s="95"/>
      <c r="T17" s="95"/>
      <c r="U17" s="162"/>
      <c r="V17" s="162"/>
      <c r="W17" s="162"/>
      <c r="X17" s="162"/>
      <c r="AA17" s="163"/>
      <c r="AD17" s="99"/>
    </row>
    <row r="18" spans="1:30" s="100" customFormat="1" ht="22.5" customHeight="1">
      <c r="A18" s="278"/>
      <c r="B18" s="259"/>
      <c r="C18" s="276"/>
      <c r="D18" s="259"/>
      <c r="E18" s="275"/>
      <c r="F18" s="259">
        <f>IF(VLOOKUP("ばら-"&amp;A17&amp;"-B",'選手データ（ばら）'!E:L,8,0)=F17,"",VLOOKUP("ばら-"&amp;A17&amp;"-B",'選手データ（ばら）'!E:L,8,0))</f>
      </c>
      <c r="G18" s="273"/>
      <c r="H18" s="92"/>
      <c r="I18" s="94"/>
      <c r="J18" s="117">
        <v>0</v>
      </c>
      <c r="K18" s="117">
        <v>0</v>
      </c>
      <c r="L18" s="135"/>
      <c r="M18" s="94"/>
      <c r="N18" s="129"/>
      <c r="O18" s="94"/>
      <c r="P18" s="160"/>
      <c r="Q18" s="103"/>
      <c r="R18" s="103"/>
      <c r="S18" s="95"/>
      <c r="T18" s="95"/>
      <c r="U18" s="162"/>
      <c r="V18" s="162"/>
      <c r="W18" s="162"/>
      <c r="X18" s="162"/>
      <c r="AA18" s="163"/>
      <c r="AD18" s="107"/>
    </row>
    <row r="19" spans="1:33" s="100" customFormat="1" ht="22.5" customHeight="1" thickBot="1">
      <c r="A19" s="278">
        <v>10</v>
      </c>
      <c r="B19" s="259" t="str">
        <f>VLOOKUP("ばら-"&amp;A19&amp;"-A",'選手データ（ばら）'!E:L,4,0)</f>
        <v>岡　　夕香</v>
      </c>
      <c r="C19" s="276" t="s">
        <v>0</v>
      </c>
      <c r="D19" s="259" t="str">
        <f>VLOOKUP("ばら-"&amp;A19&amp;"-B",'選手データ（ばら）'!E:L,4,0)</f>
        <v>杉岡薫里</v>
      </c>
      <c r="E19" s="275" t="s">
        <v>2</v>
      </c>
      <c r="F19" s="259" t="str">
        <f>VLOOKUP("ばら-"&amp;A19&amp;"-A",'選手データ（ばら）'!E:L,8,0)</f>
        <v>岡山</v>
      </c>
      <c r="G19" s="273" t="s">
        <v>4</v>
      </c>
      <c r="H19" s="92"/>
      <c r="I19" s="93" t="s">
        <v>297</v>
      </c>
      <c r="J19" s="93"/>
      <c r="K19" s="93"/>
      <c r="L19" s="167">
        <v>1</v>
      </c>
      <c r="M19" s="94"/>
      <c r="N19" s="129"/>
      <c r="O19" s="94"/>
      <c r="P19" s="160"/>
      <c r="Q19" s="103"/>
      <c r="R19" s="103"/>
      <c r="S19" s="95"/>
      <c r="T19" s="121"/>
      <c r="U19" s="131">
        <v>0</v>
      </c>
      <c r="V19" s="131"/>
      <c r="W19" s="131"/>
      <c r="X19" s="131">
        <v>2</v>
      </c>
      <c r="Y19" s="98"/>
      <c r="Z19" s="259" t="str">
        <f>VLOOKUP("ばら-"&amp;AF19&amp;"-A",'選手データ（ばら）'!E:L,4,0)</f>
        <v>加藤行江</v>
      </c>
      <c r="AA19" s="260" t="s">
        <v>0</v>
      </c>
      <c r="AB19" s="259" t="str">
        <f>VLOOKUP("ばら-変更"&amp;AF19&amp;"-B",'選手データ（ばら）'!E:L,4,0)</f>
        <v>下田恵子</v>
      </c>
      <c r="AC19" s="274" t="s">
        <v>2</v>
      </c>
      <c r="AD19" s="259" t="str">
        <f>VLOOKUP("ばら-"&amp;AF19&amp;"-A",'選手データ（ばら）'!E:L,8,0)</f>
        <v>島根</v>
      </c>
      <c r="AE19" s="273" t="s">
        <v>5</v>
      </c>
      <c r="AF19" s="278">
        <v>34</v>
      </c>
      <c r="AG19" s="138"/>
    </row>
    <row r="20" spans="1:33" s="100" customFormat="1" ht="22.5" customHeight="1" thickTop="1">
      <c r="A20" s="278"/>
      <c r="B20" s="259"/>
      <c r="C20" s="276"/>
      <c r="D20" s="259"/>
      <c r="E20" s="275"/>
      <c r="F20" s="259">
        <f>IF(VLOOKUP("ばら-"&amp;A19&amp;"-B",'選手データ（ばら）'!E:L,8,0)=F19,"",VLOOKUP("ばら-"&amp;A19&amp;"-B",'選手データ（ばら）'!E:L,8,0))</f>
      </c>
      <c r="G20" s="273"/>
      <c r="H20" s="92"/>
      <c r="I20" s="94"/>
      <c r="J20" s="101"/>
      <c r="K20" s="94"/>
      <c r="L20" s="102"/>
      <c r="M20" s="94"/>
      <c r="N20" s="129"/>
      <c r="O20" s="94"/>
      <c r="P20" s="160"/>
      <c r="Q20" s="103"/>
      <c r="R20" s="103"/>
      <c r="S20" s="95"/>
      <c r="T20" s="121"/>
      <c r="U20" s="152"/>
      <c r="V20" s="121"/>
      <c r="W20" s="121"/>
      <c r="X20" s="152"/>
      <c r="Y20" s="98"/>
      <c r="Z20" s="259"/>
      <c r="AA20" s="260"/>
      <c r="AB20" s="259"/>
      <c r="AC20" s="274"/>
      <c r="AD20" s="259">
        <f>IF(VLOOKUP("ばら-"&amp;AF19&amp;"-B",'選手データ（ばら）'!E:L,8,0)=AD19,"",VLOOKUP("ばら-"&amp;AF19&amp;"-B",'選手データ（ばら）'!E:L,8,0))</f>
      </c>
      <c r="AE20" s="273"/>
      <c r="AF20" s="278"/>
      <c r="AG20" s="138"/>
    </row>
    <row r="21" spans="1:32" s="100" customFormat="1" ht="22.5" customHeight="1" thickBot="1">
      <c r="A21" s="278">
        <v>11</v>
      </c>
      <c r="B21" s="259" t="str">
        <f>VLOOKUP("ばら-"&amp;A21&amp;"-A",'選手データ（ばら）'!E:L,4,0)</f>
        <v>村尾晃子</v>
      </c>
      <c r="C21" s="276" t="s">
        <v>0</v>
      </c>
      <c r="D21" s="259" t="str">
        <f>VLOOKUP("ばら-"&amp;A21&amp;"-B",'選手データ（ばら）'!E:L,4,0)</f>
        <v>中野三恵</v>
      </c>
      <c r="E21" s="275" t="s">
        <v>2</v>
      </c>
      <c r="F21" s="259" t="str">
        <f>VLOOKUP("ばら-"&amp;A21&amp;"-A",'選手データ（ばら）'!E:L,8,0)</f>
        <v>福岡</v>
      </c>
      <c r="G21" s="273" t="s">
        <v>4</v>
      </c>
      <c r="H21" s="92"/>
      <c r="I21" s="126"/>
      <c r="J21" s="127" t="s">
        <v>297</v>
      </c>
      <c r="K21" s="126"/>
      <c r="L21" s="168"/>
      <c r="M21" s="94" t="s">
        <v>297</v>
      </c>
      <c r="N21" s="129"/>
      <c r="O21" s="94"/>
      <c r="P21" s="160"/>
      <c r="Q21" s="103"/>
      <c r="R21" s="103"/>
      <c r="S21" s="95"/>
      <c r="T21" s="121">
        <v>0</v>
      </c>
      <c r="U21" s="130"/>
      <c r="V21" s="131"/>
      <c r="W21" s="131">
        <v>3</v>
      </c>
      <c r="X21" s="130"/>
      <c r="Y21" s="98"/>
      <c r="Z21" s="259" t="str">
        <f>VLOOKUP("ばら-"&amp;AF21&amp;"-A",'選手データ（ばら）'!E:L,4,0)</f>
        <v>岸　　美枝</v>
      </c>
      <c r="AA21" s="260" t="s">
        <v>0</v>
      </c>
      <c r="AB21" s="259" t="str">
        <f>VLOOKUP("ばら-"&amp;AF21&amp;"-B",'選手データ（ばら）'!E:L,4,0)</f>
        <v>中島恵子</v>
      </c>
      <c r="AC21" s="274" t="s">
        <v>2</v>
      </c>
      <c r="AD21" s="259" t="str">
        <f>VLOOKUP("ばら-"&amp;AF21&amp;"-A",'選手データ（ばら）'!E:L,8,0)</f>
        <v>埼玉</v>
      </c>
      <c r="AE21" s="273" t="s">
        <v>5</v>
      </c>
      <c r="AF21" s="278">
        <v>35</v>
      </c>
    </row>
    <row r="22" spans="1:32" s="100" customFormat="1" ht="22.5" customHeight="1" thickTop="1">
      <c r="A22" s="278"/>
      <c r="B22" s="259"/>
      <c r="C22" s="276"/>
      <c r="D22" s="259"/>
      <c r="E22" s="275"/>
      <c r="F22" s="259">
        <f>IF(VLOOKUP("ばら-"&amp;A21&amp;"-B",'選手データ（ばら）'!E:L,8,0)=F21,"",VLOOKUP("ばら-"&amp;A21&amp;"-B",'選手データ（ばら）'!E:L,8,0))</f>
      </c>
      <c r="G22" s="273"/>
      <c r="H22" s="92"/>
      <c r="I22" s="117">
        <v>0</v>
      </c>
      <c r="J22" s="117"/>
      <c r="K22" s="118"/>
      <c r="L22" s="155"/>
      <c r="M22" s="169"/>
      <c r="N22" s="129"/>
      <c r="O22" s="94"/>
      <c r="P22" s="160"/>
      <c r="Q22" s="103"/>
      <c r="R22" s="103"/>
      <c r="S22" s="95"/>
      <c r="T22" s="170"/>
      <c r="U22" s="95"/>
      <c r="V22" s="95"/>
      <c r="W22" s="171"/>
      <c r="X22" s="172" t="s">
        <v>297</v>
      </c>
      <c r="Y22" s="98"/>
      <c r="Z22" s="259"/>
      <c r="AA22" s="260"/>
      <c r="AB22" s="259"/>
      <c r="AC22" s="274"/>
      <c r="AD22" s="259">
        <f>IF(VLOOKUP("ばら-"&amp;AF21&amp;"-B",'選手データ（ばら）'!E:L,8,0)=AD21,"",VLOOKUP("ばら-"&amp;AF21&amp;"-B",'選手データ（ばら）'!E:L,8,0))</f>
      </c>
      <c r="AE22" s="273"/>
      <c r="AF22" s="278"/>
    </row>
    <row r="23" spans="1:33" s="100" customFormat="1" ht="22.5" customHeight="1" thickBot="1">
      <c r="A23" s="278">
        <v>12</v>
      </c>
      <c r="B23" s="259" t="str">
        <f>VLOOKUP("ばら-"&amp;A23&amp;"-A",'選手データ（ばら）'!E:L,4,0)</f>
        <v>蜂谷直美</v>
      </c>
      <c r="C23" s="276" t="s">
        <v>0</v>
      </c>
      <c r="D23" s="259" t="str">
        <f>VLOOKUP("ばら-"&amp;A23&amp;"-B",'選手データ（ばら）'!E:L,4,0)</f>
        <v>田中一美</v>
      </c>
      <c r="E23" s="275" t="s">
        <v>2</v>
      </c>
      <c r="F23" s="259" t="str">
        <f>VLOOKUP("ばら-"&amp;A23&amp;"-A",'選手データ（ばら）'!E:L,8,0)</f>
        <v>大阪</v>
      </c>
      <c r="G23" s="273" t="s">
        <v>4</v>
      </c>
      <c r="H23" s="92"/>
      <c r="I23" s="108"/>
      <c r="J23" s="108"/>
      <c r="K23" s="173"/>
      <c r="L23" s="128"/>
      <c r="M23" s="129"/>
      <c r="N23" s="129"/>
      <c r="O23" s="94"/>
      <c r="P23" s="160"/>
      <c r="Q23" s="103"/>
      <c r="R23" s="103"/>
      <c r="S23" s="95"/>
      <c r="T23" s="141"/>
      <c r="U23" s="96"/>
      <c r="V23" s="96"/>
      <c r="W23" s="174"/>
      <c r="X23" s="96"/>
      <c r="Y23" s="98"/>
      <c r="Z23" s="259" t="str">
        <f>VLOOKUP("ばら-"&amp;AF23&amp;"-A",'選手データ（ばら）'!E:L,4,0)</f>
        <v>中村早智</v>
      </c>
      <c r="AA23" s="260" t="s">
        <v>0</v>
      </c>
      <c r="AB23" s="259" t="str">
        <f>VLOOKUP("ばら-"&amp;AF23&amp;"-B",'選手データ（ばら）'!E:L,4,0)</f>
        <v>杉本和美</v>
      </c>
      <c r="AC23" s="274" t="s">
        <v>2</v>
      </c>
      <c r="AD23" s="99" t="str">
        <f>VLOOKUP("ばら-"&amp;AF23&amp;"-A",'選手データ（ばら）'!E:L,8,0)</f>
        <v>大阪</v>
      </c>
      <c r="AE23" s="273" t="s">
        <v>5</v>
      </c>
      <c r="AF23" s="278">
        <v>36</v>
      </c>
      <c r="AG23" s="138"/>
    </row>
    <row r="24" spans="1:33" s="100" customFormat="1" ht="22.5" customHeight="1" thickBot="1" thickTop="1">
      <c r="A24" s="278"/>
      <c r="B24" s="259"/>
      <c r="C24" s="276"/>
      <c r="D24" s="259"/>
      <c r="E24" s="275"/>
      <c r="F24" s="259">
        <f>IF(VLOOKUP("ばら-"&amp;A23&amp;"-B",'選手データ（ばら）'!E:L,8,0)=F23,"",VLOOKUP("ばら-"&amp;A23&amp;"-B",'選手データ（ばら）'!E:L,8,0))</f>
      </c>
      <c r="G24" s="273"/>
      <c r="H24" s="92"/>
      <c r="I24" s="135"/>
      <c r="J24" s="117">
        <v>1</v>
      </c>
      <c r="K24" s="117"/>
      <c r="L24" s="146" t="s">
        <v>297</v>
      </c>
      <c r="M24" s="129"/>
      <c r="N24" s="175"/>
      <c r="O24" s="94"/>
      <c r="P24" s="160"/>
      <c r="Q24" s="103"/>
      <c r="R24" s="103"/>
      <c r="S24" s="95"/>
      <c r="T24" s="106"/>
      <c r="U24" s="172" t="s">
        <v>297</v>
      </c>
      <c r="V24" s="172"/>
      <c r="W24" s="172" t="s">
        <v>297</v>
      </c>
      <c r="X24" s="95"/>
      <c r="Y24" s="98"/>
      <c r="Z24" s="259"/>
      <c r="AA24" s="260"/>
      <c r="AB24" s="259"/>
      <c r="AC24" s="274"/>
      <c r="AD24" s="107" t="str">
        <f>IF(VLOOKUP("ばら-"&amp;AF23&amp;"-B",'選手データ（ばら）'!E:L,8,0)=AD23,"",VLOOKUP("ばら-"&amp;AF23&amp;"-B",'選手データ（ばら）'!E:L,8,0))</f>
        <v>奈良</v>
      </c>
      <c r="AE24" s="273"/>
      <c r="AF24" s="278"/>
      <c r="AG24" s="138"/>
    </row>
    <row r="25" spans="1:33" s="100" customFormat="1" ht="22.5" customHeight="1" thickTop="1">
      <c r="A25" s="278">
        <v>13</v>
      </c>
      <c r="B25" s="259" t="str">
        <f>VLOOKUP("ばら-"&amp;A25&amp;"-A",'選手データ（ばら）'!E:L,4,0)</f>
        <v>宮本陽子</v>
      </c>
      <c r="C25" s="276" t="s">
        <v>0</v>
      </c>
      <c r="D25" s="259" t="str">
        <f>VLOOKUP("ばら-"&amp;A25&amp;"-B",'選手データ（ばら）'!E:L,4,0)</f>
        <v>長岡久御子</v>
      </c>
      <c r="E25" s="275" t="s">
        <v>2</v>
      </c>
      <c r="F25" s="259" t="str">
        <f>VLOOKUP("ばら-"&amp;A25&amp;"-A",'選手データ（ばら）'!E:L,8,0)</f>
        <v>埼玉</v>
      </c>
      <c r="G25" s="273" t="s">
        <v>4</v>
      </c>
      <c r="H25" s="92"/>
      <c r="I25" s="108">
        <v>0</v>
      </c>
      <c r="J25" s="126"/>
      <c r="K25" s="126"/>
      <c r="L25" s="94" t="s">
        <v>297</v>
      </c>
      <c r="M25" s="94"/>
      <c r="N25" s="217" t="s">
        <v>297</v>
      </c>
      <c r="O25" s="94"/>
      <c r="P25" s="160"/>
      <c r="Q25" s="103"/>
      <c r="R25" s="172"/>
      <c r="S25" s="225" t="s">
        <v>297</v>
      </c>
      <c r="T25" s="95"/>
      <c r="U25" s="131">
        <v>0</v>
      </c>
      <c r="V25" s="131"/>
      <c r="W25" s="131"/>
      <c r="X25" s="131">
        <v>2</v>
      </c>
      <c r="Y25" s="98"/>
      <c r="Z25" s="259" t="str">
        <f>VLOOKUP("ばら-"&amp;AF25&amp;"-A",'選手データ（ばら）'!E:L,4,0)</f>
        <v>三好敦子</v>
      </c>
      <c r="AA25" s="260" t="s">
        <v>0</v>
      </c>
      <c r="AB25" s="259" t="str">
        <f>VLOOKUP("ばら-"&amp;AF25&amp;"-B",'選手データ（ばら）'!E:L,4,0)</f>
        <v>桝本清美</v>
      </c>
      <c r="AC25" s="274" t="s">
        <v>2</v>
      </c>
      <c r="AD25" s="259" t="str">
        <f>VLOOKUP("ばら-"&amp;AF25&amp;"-A",'選手データ（ばら）'!E:L,8,0)</f>
        <v>兵庫</v>
      </c>
      <c r="AE25" s="273" t="s">
        <v>5</v>
      </c>
      <c r="AF25" s="278">
        <v>37</v>
      </c>
      <c r="AG25" s="138"/>
    </row>
    <row r="26" spans="1:33" s="100" customFormat="1" ht="22.5" customHeight="1">
      <c r="A26" s="278"/>
      <c r="B26" s="259"/>
      <c r="C26" s="276"/>
      <c r="D26" s="259"/>
      <c r="E26" s="275"/>
      <c r="F26" s="259">
        <f>IF(VLOOKUP("ばら-"&amp;A25&amp;"-B",'選手データ（ばら）'!E:L,8,0)=F25,"",VLOOKUP("ばら-"&amp;A25&amp;"-B",'選手データ（ばら）'!E:L,8,0))</f>
      </c>
      <c r="G26" s="273"/>
      <c r="H26" s="92"/>
      <c r="I26" s="147"/>
      <c r="J26" s="179"/>
      <c r="K26" s="179"/>
      <c r="L26" s="147"/>
      <c r="M26" s="94"/>
      <c r="N26" s="139"/>
      <c r="O26" s="94"/>
      <c r="P26" s="160"/>
      <c r="Q26" s="103"/>
      <c r="R26" s="95"/>
      <c r="S26" s="103"/>
      <c r="T26" s="95"/>
      <c r="U26" s="152"/>
      <c r="V26" s="121"/>
      <c r="W26" s="121"/>
      <c r="X26" s="152"/>
      <c r="Y26" s="98"/>
      <c r="Z26" s="259"/>
      <c r="AA26" s="260"/>
      <c r="AB26" s="259"/>
      <c r="AC26" s="274"/>
      <c r="AD26" s="259">
        <f>IF(VLOOKUP("ばら-"&amp;AF25&amp;"-B",'選手データ（ばら）'!E:L,8,0)=AD25,"",VLOOKUP("ばら-"&amp;AF25&amp;"-B",'選手データ（ばら）'!E:L,8,0))</f>
      </c>
      <c r="AE26" s="273"/>
      <c r="AF26" s="278"/>
      <c r="AG26" s="138"/>
    </row>
    <row r="27" spans="1:33" s="100" customFormat="1" ht="22.5" customHeight="1" thickBot="1">
      <c r="A27" s="278">
        <v>14</v>
      </c>
      <c r="B27" s="259" t="str">
        <f>VLOOKUP("ばら-"&amp;A27&amp;"-A",'選手データ（ばら）'!E:L,4,0)</f>
        <v>鈴鹿美穂子</v>
      </c>
      <c r="C27" s="276" t="s">
        <v>0</v>
      </c>
      <c r="D27" s="259" t="str">
        <f>VLOOKUP("ばら-"&amp;A27&amp;"-B",'選手データ（ばら）'!E:L,4,0)</f>
        <v>浅野こずえ</v>
      </c>
      <c r="E27" s="275" t="s">
        <v>2</v>
      </c>
      <c r="F27" s="259" t="str">
        <f>VLOOKUP("ばら-"&amp;A27&amp;"-A",'選手データ（ばら）'!E:L,8,0)</f>
        <v>奈良</v>
      </c>
      <c r="G27" s="273" t="s">
        <v>4</v>
      </c>
      <c r="H27" s="92"/>
      <c r="I27" s="153"/>
      <c r="J27" s="93" t="s">
        <v>297</v>
      </c>
      <c r="K27" s="93"/>
      <c r="L27" s="153"/>
      <c r="M27" s="153"/>
      <c r="N27" s="139"/>
      <c r="O27" s="94"/>
      <c r="P27" s="160"/>
      <c r="Q27" s="103"/>
      <c r="R27" s="95"/>
      <c r="S27" s="103"/>
      <c r="T27" s="95"/>
      <c r="U27" s="130"/>
      <c r="V27" s="131"/>
      <c r="W27" s="131">
        <v>1</v>
      </c>
      <c r="X27" s="130"/>
      <c r="Y27" s="98"/>
      <c r="Z27" s="259" t="str">
        <f>VLOOKUP("ばら-"&amp;AF27&amp;"-A",'選手データ（ばら）'!E:L,4,0)</f>
        <v>中井珠美</v>
      </c>
      <c r="AA27" s="260" t="s">
        <v>0</v>
      </c>
      <c r="AB27" s="259" t="str">
        <f>VLOOKUP("ばら-"&amp;AF27&amp;"-B",'選手データ（ばら）'!E:L,4,0)</f>
        <v>伊藤明代</v>
      </c>
      <c r="AC27" s="274" t="s">
        <v>2</v>
      </c>
      <c r="AD27" s="259" t="str">
        <f>VLOOKUP("ばら-"&amp;AF27&amp;"-A",'選手データ（ばら）'!E:L,8,0)</f>
        <v>三重</v>
      </c>
      <c r="AE27" s="273" t="s">
        <v>5</v>
      </c>
      <c r="AF27" s="278">
        <v>38</v>
      </c>
      <c r="AG27" s="138"/>
    </row>
    <row r="28" spans="1:33" s="100" customFormat="1" ht="22.5" customHeight="1" thickTop="1">
      <c r="A28" s="278"/>
      <c r="B28" s="259"/>
      <c r="C28" s="276"/>
      <c r="D28" s="259"/>
      <c r="E28" s="275"/>
      <c r="F28" s="259">
        <f>IF(VLOOKUP("ばら-"&amp;A27&amp;"-B",'選手データ（ばら）'!E:L,8,0)=F27,"",VLOOKUP("ばら-"&amp;A27&amp;"-B",'選手データ（ばら）'!E:L,8,0))</f>
      </c>
      <c r="G28" s="273"/>
      <c r="H28" s="92"/>
      <c r="I28" s="146" t="s">
        <v>297</v>
      </c>
      <c r="J28" s="119"/>
      <c r="K28" s="135"/>
      <c r="L28" s="119"/>
      <c r="M28" s="117">
        <v>0</v>
      </c>
      <c r="N28" s="135"/>
      <c r="O28" s="94"/>
      <c r="P28" s="160"/>
      <c r="Q28" s="103"/>
      <c r="R28" s="95"/>
      <c r="S28" s="172"/>
      <c r="T28" s="225" t="s">
        <v>297</v>
      </c>
      <c r="U28" s="95"/>
      <c r="V28" s="95"/>
      <c r="W28" s="171"/>
      <c r="X28" s="172" t="s">
        <v>297</v>
      </c>
      <c r="Y28" s="98"/>
      <c r="Z28" s="259"/>
      <c r="AA28" s="260"/>
      <c r="AB28" s="259"/>
      <c r="AC28" s="274"/>
      <c r="AD28" s="259">
        <f>IF(VLOOKUP("ばら-"&amp;AF27&amp;"-B",'選手データ（ばら）'!E:L,8,0)=AD27,"",VLOOKUP("ばら-"&amp;AF27&amp;"-B",'選手データ（ばら）'!E:L,8,0))</f>
      </c>
      <c r="AE28" s="273"/>
      <c r="AF28" s="278"/>
      <c r="AG28" s="138"/>
    </row>
    <row r="29" spans="1:33" s="100" customFormat="1" ht="22.5" customHeight="1" thickBot="1">
      <c r="A29" s="278">
        <v>15</v>
      </c>
      <c r="B29" s="259" t="str">
        <f>VLOOKUP("ばら-"&amp;A29&amp;"-A",'選手データ（ばら）'!E:L,4,0)</f>
        <v>松本三枝</v>
      </c>
      <c r="C29" s="276" t="s">
        <v>0</v>
      </c>
      <c r="D29" s="259" t="str">
        <f>VLOOKUP("ばら-"&amp;A29&amp;"-B",'選手データ（ばら）'!E:L,4,0)</f>
        <v>高橋弘美</v>
      </c>
      <c r="E29" s="275" t="s">
        <v>2</v>
      </c>
      <c r="F29" s="259" t="str">
        <f>VLOOKUP("ばら-"&amp;A29&amp;"-A",'選手データ（ばら）'!E:L,8,0)</f>
        <v>鳥取</v>
      </c>
      <c r="G29" s="273" t="s">
        <v>4</v>
      </c>
      <c r="H29" s="92"/>
      <c r="I29" s="126"/>
      <c r="J29" s="166"/>
      <c r="K29" s="108"/>
      <c r="L29" s="166"/>
      <c r="M29" s="135"/>
      <c r="N29" s="135"/>
      <c r="O29" s="94"/>
      <c r="P29" s="160"/>
      <c r="Q29" s="103"/>
      <c r="R29" s="95"/>
      <c r="S29" s="95"/>
      <c r="T29" s="103"/>
      <c r="U29" s="96"/>
      <c r="V29" s="96"/>
      <c r="W29" s="174"/>
      <c r="X29" s="96"/>
      <c r="Y29" s="98"/>
      <c r="Z29" s="259" t="str">
        <f>VLOOKUP("ばら-"&amp;AF29&amp;"-A",'選手データ（ばら）'!E:L,4,0)</f>
        <v>堺　小百合</v>
      </c>
      <c r="AA29" s="260" t="s">
        <v>0</v>
      </c>
      <c r="AB29" s="259" t="str">
        <f>VLOOKUP("ばら-"&amp;AF29&amp;"-B",'選手データ（ばら）'!E:L,4,0)</f>
        <v>宮川里子</v>
      </c>
      <c r="AC29" s="274" t="s">
        <v>2</v>
      </c>
      <c r="AD29" s="89" t="str">
        <f>VLOOKUP("ばら-"&amp;AF29&amp;"-A",'選手データ（ばら）'!E:L,8,0)</f>
        <v>北海道</v>
      </c>
      <c r="AE29" s="273" t="s">
        <v>5</v>
      </c>
      <c r="AF29" s="278">
        <v>39</v>
      </c>
      <c r="AG29" s="138"/>
    </row>
    <row r="30" spans="1:33" s="100" customFormat="1" ht="22.5" customHeight="1" thickTop="1">
      <c r="A30" s="278"/>
      <c r="B30" s="259"/>
      <c r="C30" s="276"/>
      <c r="D30" s="259"/>
      <c r="E30" s="275"/>
      <c r="F30" s="259">
        <f>IF(VLOOKUP("ばら-"&amp;A29&amp;"-B",'選手データ（ばら）'!E:L,8,0)=F29,"",VLOOKUP("ばら-"&amp;A29&amp;"-B",'選手データ（ばら）'!E:L,8,0))</f>
      </c>
      <c r="G30" s="273"/>
      <c r="H30" s="92"/>
      <c r="I30" s="94"/>
      <c r="J30" s="117">
        <v>1</v>
      </c>
      <c r="K30" s="117"/>
      <c r="L30" s="117">
        <v>1</v>
      </c>
      <c r="M30" s="135"/>
      <c r="N30" s="135"/>
      <c r="O30" s="94"/>
      <c r="P30" s="160"/>
      <c r="Q30" s="103"/>
      <c r="R30" s="95"/>
      <c r="S30" s="95"/>
      <c r="T30" s="95"/>
      <c r="U30" s="172" t="s">
        <v>297</v>
      </c>
      <c r="V30" s="172"/>
      <c r="W30" s="172" t="s">
        <v>297</v>
      </c>
      <c r="X30" s="95"/>
      <c r="Y30" s="98"/>
      <c r="Z30" s="259"/>
      <c r="AA30" s="260"/>
      <c r="AB30" s="259"/>
      <c r="AC30" s="274"/>
      <c r="AD30" s="89" t="s">
        <v>302</v>
      </c>
      <c r="AE30" s="273"/>
      <c r="AF30" s="278"/>
      <c r="AG30" s="138"/>
    </row>
    <row r="31" spans="1:33" s="100" customFormat="1" ht="22.5" customHeight="1" thickBot="1">
      <c r="A31" s="88"/>
      <c r="B31" s="89"/>
      <c r="C31" s="90"/>
      <c r="D31" s="89"/>
      <c r="E31" s="91"/>
      <c r="F31" s="181"/>
      <c r="G31" s="92"/>
      <c r="H31" s="92"/>
      <c r="I31" s="94"/>
      <c r="J31" s="94"/>
      <c r="K31" s="94"/>
      <c r="L31" s="94"/>
      <c r="M31" s="94"/>
      <c r="N31" s="94"/>
      <c r="O31" s="269" t="s">
        <v>297</v>
      </c>
      <c r="P31" s="160"/>
      <c r="Q31" s="226"/>
      <c r="R31" s="271">
        <v>3</v>
      </c>
      <c r="S31" s="95"/>
      <c r="T31" s="95"/>
      <c r="U31" s="95"/>
      <c r="V31" s="95"/>
      <c r="W31" s="95"/>
      <c r="X31" s="95"/>
      <c r="Y31" s="98"/>
      <c r="Z31" s="89"/>
      <c r="AA31" s="115"/>
      <c r="AB31" s="89"/>
      <c r="AC31" s="116"/>
      <c r="AD31" s="107"/>
      <c r="AE31" s="92"/>
      <c r="AF31" s="88"/>
      <c r="AG31" s="138"/>
    </row>
    <row r="32" spans="1:33" s="100" customFormat="1" ht="22.5" customHeight="1" thickTop="1">
      <c r="A32" s="88"/>
      <c r="B32" s="89"/>
      <c r="C32" s="90"/>
      <c r="D32" s="89"/>
      <c r="E32" s="91"/>
      <c r="F32" s="181"/>
      <c r="G32" s="92"/>
      <c r="H32" s="92"/>
      <c r="I32" s="94"/>
      <c r="J32" s="94"/>
      <c r="K32" s="94"/>
      <c r="L32" s="94"/>
      <c r="M32" s="94"/>
      <c r="N32" s="94"/>
      <c r="O32" s="270"/>
      <c r="P32" s="183"/>
      <c r="Q32" s="172"/>
      <c r="R32" s="272"/>
      <c r="S32" s="95"/>
      <c r="T32" s="95"/>
      <c r="U32" s="95"/>
      <c r="V32" s="95"/>
      <c r="W32" s="95"/>
      <c r="X32" s="95"/>
      <c r="Y32" s="98"/>
      <c r="Z32" s="89"/>
      <c r="AA32" s="115"/>
      <c r="AB32" s="89"/>
      <c r="AC32" s="116"/>
      <c r="AD32" s="107"/>
      <c r="AE32" s="92"/>
      <c r="AF32" s="88"/>
      <c r="AG32" s="138"/>
    </row>
    <row r="33" spans="1:32" s="100" customFormat="1" ht="22.5" customHeight="1" thickBot="1">
      <c r="A33" s="278">
        <v>16</v>
      </c>
      <c r="B33" s="89" t="str">
        <f>VLOOKUP("ばら-"&amp;A33&amp;"-A",'選手データ（ばら）'!E:L,4,0)</f>
        <v>近藤史子</v>
      </c>
      <c r="C33" s="276" t="s">
        <v>0</v>
      </c>
      <c r="D33" s="259" t="str">
        <f>VLOOKUP("ばら-"&amp;A33&amp;"-B",'選手データ（ばら）'!E:L,4,0)</f>
        <v>金井菊栄</v>
      </c>
      <c r="E33" s="275" t="s">
        <v>2</v>
      </c>
      <c r="F33" s="259" t="str">
        <f>VLOOKUP("ばら-"&amp;A33&amp;"-A",'選手データ（ばら）'!E:L,8,0)</f>
        <v>東京</v>
      </c>
      <c r="G33" s="273" t="s">
        <v>4</v>
      </c>
      <c r="H33" s="92"/>
      <c r="I33" s="93" t="s">
        <v>297</v>
      </c>
      <c r="J33" s="93"/>
      <c r="K33" s="93"/>
      <c r="L33" s="93" t="s">
        <v>297</v>
      </c>
      <c r="M33" s="94"/>
      <c r="N33" s="94"/>
      <c r="O33" s="94"/>
      <c r="P33" s="184"/>
      <c r="Q33" s="95"/>
      <c r="R33" s="106"/>
      <c r="S33" s="121"/>
      <c r="T33" s="121"/>
      <c r="U33" s="131">
        <v>3</v>
      </c>
      <c r="V33" s="131"/>
      <c r="W33" s="131"/>
      <c r="X33" s="113" t="s">
        <v>297</v>
      </c>
      <c r="Y33" s="98"/>
      <c r="Z33" s="259" t="str">
        <f>VLOOKUP("ばら-"&amp;AF33&amp;"-A",'選手データ（ばら）'!E:L,4,0)</f>
        <v>打和久美子</v>
      </c>
      <c r="AA33" s="260" t="s">
        <v>0</v>
      </c>
      <c r="AB33" s="259" t="str">
        <f>VLOOKUP("ばら-"&amp;AF33&amp;"-B",'選手データ（ばら）'!E:L,4,0)</f>
        <v>神社純子</v>
      </c>
      <c r="AC33" s="274" t="s">
        <v>2</v>
      </c>
      <c r="AD33" s="259" t="str">
        <f>VLOOKUP("ばら-"&amp;AF33&amp;"-A",'選手データ（ばら）'!E:L,8,0)</f>
        <v>京都</v>
      </c>
      <c r="AE33" s="273" t="s">
        <v>5</v>
      </c>
      <c r="AF33" s="278">
        <v>40</v>
      </c>
    </row>
    <row r="34" spans="1:32" s="100" customFormat="1" ht="22.5" customHeight="1" thickTop="1">
      <c r="A34" s="278"/>
      <c r="B34" s="89" t="str">
        <f>VLOOKUP("ばら-変更"&amp;A33&amp;"-A",'選手データ（ばら）'!E:L,4,0)</f>
        <v>菊　　直子</v>
      </c>
      <c r="C34" s="276"/>
      <c r="D34" s="259"/>
      <c r="E34" s="275"/>
      <c r="F34" s="259">
        <f>IF(VLOOKUP("ばら-"&amp;A33&amp;"-B",'選手データ（ばら）'!E:L,8,0)=F33,"",VLOOKUP("ばら-"&amp;A33&amp;"-B",'選手データ（ばら）'!E:L,8,0))</f>
      </c>
      <c r="G34" s="273"/>
      <c r="H34" s="92"/>
      <c r="I34" s="185"/>
      <c r="J34" s="186"/>
      <c r="K34" s="94"/>
      <c r="L34" s="102"/>
      <c r="M34" s="94"/>
      <c r="N34" s="94"/>
      <c r="O34" s="94"/>
      <c r="P34" s="184"/>
      <c r="Q34" s="95"/>
      <c r="R34" s="106"/>
      <c r="S34" s="121"/>
      <c r="T34" s="121"/>
      <c r="U34" s="152"/>
      <c r="V34" s="121"/>
      <c r="W34" s="121"/>
      <c r="X34" s="171"/>
      <c r="Y34" s="98"/>
      <c r="Z34" s="259"/>
      <c r="AA34" s="260"/>
      <c r="AB34" s="259"/>
      <c r="AC34" s="274"/>
      <c r="AD34" s="259">
        <f>IF(VLOOKUP("ばら-"&amp;AF33&amp;"-B",'選手データ（ばら）'!E:L,8,0)=AD33,"",VLOOKUP("ばら-"&amp;AF33&amp;"-B",'選手データ（ばら）'!E:L,8,0))</f>
      </c>
      <c r="AE34" s="273"/>
      <c r="AF34" s="278"/>
    </row>
    <row r="35" spans="1:32" s="100" customFormat="1" ht="22.5" customHeight="1" thickBot="1">
      <c r="A35" s="278">
        <v>17</v>
      </c>
      <c r="B35" s="259" t="str">
        <f>VLOOKUP("ばら-"&amp;A35&amp;"-A",'選手データ（ばら）'!E:L,4,0)</f>
        <v>中野幸子</v>
      </c>
      <c r="C35" s="276" t="s">
        <v>0</v>
      </c>
      <c r="D35" s="259" t="str">
        <f>VLOOKUP("ばら-"&amp;A35&amp;"-B",'選手データ（ばら）'!E:L,4,0)</f>
        <v>塚本美砂恵</v>
      </c>
      <c r="E35" s="275" t="s">
        <v>2</v>
      </c>
      <c r="F35" s="259" t="str">
        <f>VLOOKUP("ばら-"&amp;A35&amp;"-A",'選手データ（ばら）'!E:L,8,0)</f>
        <v>三重</v>
      </c>
      <c r="G35" s="273" t="s">
        <v>4</v>
      </c>
      <c r="H35" s="92"/>
      <c r="I35" s="166"/>
      <c r="J35" s="108">
        <v>0</v>
      </c>
      <c r="K35" s="108"/>
      <c r="L35" s="168"/>
      <c r="M35" s="94" t="s">
        <v>297</v>
      </c>
      <c r="N35" s="94"/>
      <c r="O35" s="94"/>
      <c r="P35" s="184"/>
      <c r="Q35" s="95"/>
      <c r="R35" s="106"/>
      <c r="S35" s="121"/>
      <c r="T35" s="121">
        <v>2</v>
      </c>
      <c r="U35" s="130"/>
      <c r="V35" s="131"/>
      <c r="W35" s="131">
        <v>0</v>
      </c>
      <c r="X35" s="114"/>
      <c r="Y35" s="98"/>
      <c r="Z35" s="259" t="str">
        <f>VLOOKUP("ばら-"&amp;AF35&amp;"-A",'選手データ（ばら）'!E:L,4,0)</f>
        <v>鰤岡亜希子</v>
      </c>
      <c r="AA35" s="260" t="s">
        <v>0</v>
      </c>
      <c r="AB35" s="259" t="str">
        <f>VLOOKUP("ばら-"&amp;AF35&amp;"-B",'選手データ（ばら）'!E:L,4,0)</f>
        <v>先東理恵子</v>
      </c>
      <c r="AC35" s="274" t="s">
        <v>2</v>
      </c>
      <c r="AD35" s="259" t="str">
        <f>VLOOKUP("ばら-"&amp;AF35&amp;"-A",'選手データ（ばら）'!E:L,8,0)</f>
        <v>鳥取</v>
      </c>
      <c r="AE35" s="273" t="s">
        <v>5</v>
      </c>
      <c r="AF35" s="278">
        <v>41</v>
      </c>
    </row>
    <row r="36" spans="1:32" s="100" customFormat="1" ht="22.5" customHeight="1" thickTop="1">
      <c r="A36" s="278"/>
      <c r="B36" s="259"/>
      <c r="C36" s="276"/>
      <c r="D36" s="259"/>
      <c r="E36" s="275"/>
      <c r="F36" s="259">
        <f>IF(VLOOKUP("ばら-"&amp;A35&amp;"-B",'選手データ（ばら）'!E:L,8,0)=F35,"",VLOOKUP("ばら-"&amp;A35&amp;"-B",'選手データ（ばら）'!E:L,8,0))</f>
      </c>
      <c r="G36" s="273"/>
      <c r="H36" s="92"/>
      <c r="I36" s="117">
        <v>1</v>
      </c>
      <c r="J36" s="202"/>
      <c r="K36" s="118"/>
      <c r="L36" s="155"/>
      <c r="M36" s="169"/>
      <c r="N36" s="94"/>
      <c r="O36" s="94"/>
      <c r="P36" s="184"/>
      <c r="Q36" s="95"/>
      <c r="R36" s="106"/>
      <c r="S36" s="121"/>
      <c r="T36" s="200"/>
      <c r="U36" s="121"/>
      <c r="V36" s="121"/>
      <c r="W36" s="152"/>
      <c r="X36" s="123">
        <v>0</v>
      </c>
      <c r="Y36" s="98"/>
      <c r="Z36" s="259"/>
      <c r="AA36" s="260"/>
      <c r="AB36" s="259"/>
      <c r="AC36" s="274"/>
      <c r="AD36" s="259">
        <f>IF(VLOOKUP("ばら-"&amp;AF35&amp;"-B",'選手データ（ばら）'!E:L,8,0)=AD35,"",VLOOKUP("ばら-"&amp;AF35&amp;"-B",'選手データ（ばら）'!E:L,8,0))</f>
      </c>
      <c r="AE36" s="273"/>
      <c r="AF36" s="278"/>
    </row>
    <row r="37" spans="1:32" s="100" customFormat="1" ht="22.5" customHeight="1" thickBot="1">
      <c r="A37" s="278">
        <v>18</v>
      </c>
      <c r="B37" s="259" t="str">
        <f>VLOOKUP("ばら-"&amp;A37&amp;"-A",'選手データ（ばら）'!E:L,4,0)</f>
        <v>小椋初恵</v>
      </c>
      <c r="C37" s="276" t="s">
        <v>0</v>
      </c>
      <c r="D37" s="259" t="str">
        <f>VLOOKUP("ばら-"&amp;A37&amp;"-B",'選手データ（ばら）'!E:L,4,0)</f>
        <v>山田美鈴</v>
      </c>
      <c r="E37" s="275" t="s">
        <v>2</v>
      </c>
      <c r="F37" s="259" t="str">
        <f>VLOOKUP("ばら-"&amp;A37&amp;"-A",'選手データ（ばら）'!E:L,8,0)</f>
        <v>岡山</v>
      </c>
      <c r="G37" s="273" t="s">
        <v>4</v>
      </c>
      <c r="H37" s="92"/>
      <c r="I37" s="126"/>
      <c r="J37" s="128"/>
      <c r="K37" s="127"/>
      <c r="L37" s="128"/>
      <c r="M37" s="129"/>
      <c r="N37" s="94"/>
      <c r="O37" s="94"/>
      <c r="P37" s="184"/>
      <c r="Q37" s="95"/>
      <c r="R37" s="106"/>
      <c r="S37" s="95"/>
      <c r="T37" s="141"/>
      <c r="U37" s="96"/>
      <c r="V37" s="96"/>
      <c r="W37" s="174"/>
      <c r="X37" s="96"/>
      <c r="Y37" s="98"/>
      <c r="Z37" s="259" t="str">
        <f>VLOOKUP("ばら-"&amp;AF37&amp;"-A",'選手データ（ばら）'!E:L,4,0)</f>
        <v>大野倫子</v>
      </c>
      <c r="AA37" s="260" t="s">
        <v>0</v>
      </c>
      <c r="AB37" s="259" t="str">
        <f>VLOOKUP("ばら-"&amp;AF37&amp;"-B",'選手データ（ばら）'!E:L,4,0)</f>
        <v>加納恵美子</v>
      </c>
      <c r="AC37" s="274" t="s">
        <v>2</v>
      </c>
      <c r="AD37" s="259" t="str">
        <f>VLOOKUP("ばら-"&amp;AF37&amp;"-A",'選手データ（ばら）'!E:L,8,0)</f>
        <v>愛知</v>
      </c>
      <c r="AE37" s="273" t="s">
        <v>5</v>
      </c>
      <c r="AF37" s="278">
        <v>42</v>
      </c>
    </row>
    <row r="38" spans="1:32" s="100" customFormat="1" ht="22.5" customHeight="1" thickBot="1" thickTop="1">
      <c r="A38" s="278"/>
      <c r="B38" s="259"/>
      <c r="C38" s="276"/>
      <c r="D38" s="259"/>
      <c r="E38" s="275"/>
      <c r="F38" s="259">
        <f>IF(VLOOKUP("ばら-"&amp;A37&amp;"-B",'選手データ（ばら）'!E:L,8,0)=F37,"",VLOOKUP("ばら-"&amp;A37&amp;"-B",'選手データ（ばら）'!E:L,8,0))</f>
      </c>
      <c r="G38" s="273"/>
      <c r="H38" s="92"/>
      <c r="I38" s="94"/>
      <c r="J38" s="146" t="s">
        <v>297</v>
      </c>
      <c r="K38" s="146"/>
      <c r="L38" s="117">
        <v>3</v>
      </c>
      <c r="M38" s="132"/>
      <c r="N38" s="211">
        <v>3</v>
      </c>
      <c r="O38" s="94"/>
      <c r="P38" s="184"/>
      <c r="Q38" s="95"/>
      <c r="R38" s="106"/>
      <c r="S38" s="95" t="s">
        <v>297</v>
      </c>
      <c r="T38" s="106"/>
      <c r="U38" s="172" t="s">
        <v>297</v>
      </c>
      <c r="V38" s="172"/>
      <c r="W38" s="172" t="s">
        <v>297</v>
      </c>
      <c r="X38" s="95"/>
      <c r="Y38" s="98"/>
      <c r="Z38" s="259"/>
      <c r="AA38" s="260"/>
      <c r="AB38" s="259"/>
      <c r="AC38" s="274"/>
      <c r="AD38" s="259">
        <f>IF(VLOOKUP("ばら-"&amp;AF37&amp;"-B",'選手データ（ばら）'!E:L,8,0)=AD37,"",VLOOKUP("ばら-"&amp;AF37&amp;"-B",'選手データ（ばら）'!E:L,8,0))</f>
      </c>
      <c r="AE38" s="273"/>
      <c r="AF38" s="278"/>
    </row>
    <row r="39" spans="1:33" s="100" customFormat="1" ht="22.5" customHeight="1" thickBot="1" thickTop="1">
      <c r="A39" s="278">
        <v>19</v>
      </c>
      <c r="B39" s="259" t="str">
        <f>VLOOKUP("ばら-"&amp;A39&amp;"-A",'選手データ（ばら）'!E:L,4,0)</f>
        <v>安藤美佐代</v>
      </c>
      <c r="C39" s="276" t="s">
        <v>0</v>
      </c>
      <c r="D39" s="259" t="str">
        <f>VLOOKUP("ばら-"&amp;A39&amp;"-B",'選手データ（ばら）'!E:L,4,0)</f>
        <v>長宗千勢子</v>
      </c>
      <c r="E39" s="275" t="s">
        <v>2</v>
      </c>
      <c r="F39" s="99" t="str">
        <f>VLOOKUP("ばら-"&amp;A39&amp;"-A",'選手データ（ばら）'!E:L,8,0)</f>
        <v>大阪</v>
      </c>
      <c r="G39" s="273" t="s">
        <v>4</v>
      </c>
      <c r="H39" s="92"/>
      <c r="I39" s="108">
        <v>0</v>
      </c>
      <c r="J39" s="108"/>
      <c r="K39" s="108"/>
      <c r="L39" s="135">
        <v>1</v>
      </c>
      <c r="M39" s="135"/>
      <c r="N39" s="144"/>
      <c r="O39" s="139"/>
      <c r="P39" s="184"/>
      <c r="Q39" s="95"/>
      <c r="R39" s="141"/>
      <c r="S39" s="161"/>
      <c r="T39" s="95"/>
      <c r="U39" s="96" t="s">
        <v>297</v>
      </c>
      <c r="V39" s="96"/>
      <c r="W39" s="96"/>
      <c r="X39" s="96" t="s">
        <v>297</v>
      </c>
      <c r="Y39" s="98"/>
      <c r="Z39" s="259" t="str">
        <f>VLOOKUP("ばら-"&amp;AF39&amp;"-A",'選手データ（ばら）'!E:L,4,0)</f>
        <v>太田郁子</v>
      </c>
      <c r="AA39" s="260" t="s">
        <v>0</v>
      </c>
      <c r="AB39" s="259" t="str">
        <f>VLOOKUP("ばら-"&amp;AF39&amp;"-B",'選手データ（ばら）'!E:L,4,0)</f>
        <v>池上京子</v>
      </c>
      <c r="AC39" s="274" t="s">
        <v>2</v>
      </c>
      <c r="AD39" s="259" t="str">
        <f>VLOOKUP("ばら-"&amp;AF39&amp;"-A",'選手データ（ばら）'!E:L,8,0)</f>
        <v>長野</v>
      </c>
      <c r="AE39" s="273" t="s">
        <v>5</v>
      </c>
      <c r="AF39" s="278">
        <v>43</v>
      </c>
      <c r="AG39" s="138"/>
    </row>
    <row r="40" spans="1:33" s="100" customFormat="1" ht="22.5" customHeight="1" thickTop="1">
      <c r="A40" s="278"/>
      <c r="B40" s="259"/>
      <c r="C40" s="276"/>
      <c r="D40" s="259"/>
      <c r="E40" s="275"/>
      <c r="F40" s="107" t="str">
        <f>IF(VLOOKUP("ばら-"&amp;A39&amp;"-B",'選手データ（ばら）'!E:L,8,0)=F39,"",VLOOKUP("ばら-"&amp;A39&amp;"-B",'選手データ（ばら）'!E:L,8,0))</f>
        <v>兵庫</v>
      </c>
      <c r="G40" s="273"/>
      <c r="H40" s="92"/>
      <c r="I40" s="94"/>
      <c r="J40" s="164"/>
      <c r="K40" s="179"/>
      <c r="L40" s="147"/>
      <c r="M40" s="94"/>
      <c r="N40" s="139"/>
      <c r="O40" s="139"/>
      <c r="P40" s="184"/>
      <c r="Q40" s="95"/>
      <c r="R40" s="141"/>
      <c r="S40" s="103"/>
      <c r="T40" s="103"/>
      <c r="U40" s="95"/>
      <c r="V40" s="95"/>
      <c r="W40" s="95"/>
      <c r="X40" s="106"/>
      <c r="Y40" s="98"/>
      <c r="Z40" s="259"/>
      <c r="AA40" s="260"/>
      <c r="AB40" s="259"/>
      <c r="AC40" s="274"/>
      <c r="AD40" s="277"/>
      <c r="AE40" s="273"/>
      <c r="AF40" s="278"/>
      <c r="AG40" s="138"/>
    </row>
    <row r="41" spans="1:33" s="100" customFormat="1" ht="22.5" customHeight="1" thickBot="1">
      <c r="A41" s="278">
        <v>20</v>
      </c>
      <c r="B41" s="259" t="str">
        <f>VLOOKUP("ばら-"&amp;A41&amp;"-A",'選手データ（ばら）'!E:L,4,0)</f>
        <v>河盛由香利</v>
      </c>
      <c r="C41" s="276" t="s">
        <v>0</v>
      </c>
      <c r="D41" s="259" t="str">
        <f>VLOOKUP("ばら-"&amp;A41&amp;"-B",'選手データ（ばら）'!E:L,4,0)</f>
        <v>増田智美</v>
      </c>
      <c r="E41" s="275" t="s">
        <v>2</v>
      </c>
      <c r="F41" s="259" t="str">
        <f>VLOOKUP("ばら-"&amp;A41&amp;"-A",'選手データ（ばら）'!E:L,8,0)</f>
        <v>広島</v>
      </c>
      <c r="G41" s="273" t="s">
        <v>4</v>
      </c>
      <c r="H41" s="92"/>
      <c r="I41" s="93"/>
      <c r="J41" s="188" t="s">
        <v>297</v>
      </c>
      <c r="K41" s="93"/>
      <c r="L41" s="153"/>
      <c r="M41" s="203"/>
      <c r="N41" s="144"/>
      <c r="O41" s="139"/>
      <c r="P41" s="184"/>
      <c r="Q41" s="95"/>
      <c r="R41" s="141"/>
      <c r="S41" s="103"/>
      <c r="T41" s="189"/>
      <c r="U41" s="113"/>
      <c r="V41" s="131"/>
      <c r="W41" s="131">
        <v>2</v>
      </c>
      <c r="X41" s="130"/>
      <c r="Y41" s="98"/>
      <c r="Z41" s="259" t="str">
        <f>VLOOKUP("ばら-"&amp;AF41&amp;"-A",'選手データ（ばら）'!E:L,4,0)</f>
        <v>宮谷経子</v>
      </c>
      <c r="AA41" s="260" t="s">
        <v>0</v>
      </c>
      <c r="AB41" s="259" t="str">
        <f>VLOOKUP("ばら-"&amp;AF41&amp;"-B",'選手データ（ばら）'!E:L,4,0)</f>
        <v>西井裕子</v>
      </c>
      <c r="AC41" s="274" t="s">
        <v>2</v>
      </c>
      <c r="AD41" s="259" t="str">
        <f>VLOOKUP("ばら-"&amp;AF41&amp;"-A",'選手データ（ばら）'!E:L,8,0)</f>
        <v>兵庫</v>
      </c>
      <c r="AE41" s="273" t="s">
        <v>5</v>
      </c>
      <c r="AF41" s="278">
        <v>44</v>
      </c>
      <c r="AG41" s="138"/>
    </row>
    <row r="42" spans="1:33" s="100" customFormat="1" ht="22.5" customHeight="1" thickTop="1">
      <c r="A42" s="278"/>
      <c r="B42" s="259"/>
      <c r="C42" s="276"/>
      <c r="D42" s="259"/>
      <c r="E42" s="275"/>
      <c r="F42" s="259">
        <f>IF(VLOOKUP("ばら-"&amp;A41&amp;"-B",'選手データ（ばら）'!E:L,8,0)=F41,"",VLOOKUP("ばら-"&amp;A41&amp;"-B",'選手データ（ばら）'!E:L,8,0))</f>
      </c>
      <c r="G42" s="273"/>
      <c r="H42" s="92"/>
      <c r="I42" s="146" t="s">
        <v>297</v>
      </c>
      <c r="J42" s="155"/>
      <c r="K42" s="101"/>
      <c r="L42" s="155"/>
      <c r="M42" s="117">
        <v>3</v>
      </c>
      <c r="N42" s="135"/>
      <c r="O42" s="139"/>
      <c r="P42" s="184"/>
      <c r="Q42" s="95"/>
      <c r="R42" s="141"/>
      <c r="S42" s="172"/>
      <c r="T42" s="172" t="s">
        <v>303</v>
      </c>
      <c r="U42" s="171"/>
      <c r="V42" s="121"/>
      <c r="W42" s="152"/>
      <c r="X42" s="123">
        <v>0</v>
      </c>
      <c r="Y42" s="98"/>
      <c r="Z42" s="259"/>
      <c r="AA42" s="260"/>
      <c r="AB42" s="259"/>
      <c r="AC42" s="274"/>
      <c r="AD42" s="259">
        <f>IF(VLOOKUP("ばら-"&amp;AF41&amp;"-B",'選手データ（ばら）'!E:L,8,0)=AD41,"",VLOOKUP("ばら-"&amp;AF41&amp;"-B",'選手データ（ばら）'!E:L,8,0))</f>
      </c>
      <c r="AE42" s="273"/>
      <c r="AF42" s="278"/>
      <c r="AG42" s="138"/>
    </row>
    <row r="43" spans="1:33" s="100" customFormat="1" ht="22.5" customHeight="1">
      <c r="A43" s="278">
        <v>21</v>
      </c>
      <c r="B43" s="259" t="str">
        <f>VLOOKUP("ばら-"&amp;A43&amp;"-A",'選手データ（ばら）'!E:L,4,0)</f>
        <v>白鳥明子</v>
      </c>
      <c r="C43" s="276" t="s">
        <v>0</v>
      </c>
      <c r="D43" s="259" t="str">
        <f>VLOOKUP("ばら-"&amp;A43&amp;"-B",'選手データ（ばら）'!E:L,4,0)</f>
        <v>原　　和枝</v>
      </c>
      <c r="E43" s="275" t="s">
        <v>2</v>
      </c>
      <c r="F43" s="259" t="str">
        <f>VLOOKUP("ばら-"&amp;A43&amp;"-A",'選手データ（ばら）'!E:L,8,0)</f>
        <v>徳島</v>
      </c>
      <c r="G43" s="273" t="s">
        <v>4</v>
      </c>
      <c r="H43" s="92"/>
      <c r="I43" s="108"/>
      <c r="J43" s="166"/>
      <c r="K43" s="127"/>
      <c r="L43" s="128"/>
      <c r="M43" s="94"/>
      <c r="N43" s="94"/>
      <c r="O43" s="139"/>
      <c r="P43" s="184"/>
      <c r="Q43" s="95"/>
      <c r="R43" s="141"/>
      <c r="S43" s="95"/>
      <c r="T43" s="121"/>
      <c r="U43" s="130"/>
      <c r="V43" s="131"/>
      <c r="W43" s="130"/>
      <c r="X43" s="131"/>
      <c r="Y43" s="98"/>
      <c r="Z43" s="259" t="str">
        <f>VLOOKUP("ばら-"&amp;AF43&amp;"-A",'選手データ（ばら）'!E:L,4,0)</f>
        <v>中村ちえみ</v>
      </c>
      <c r="AA43" s="260" t="s">
        <v>0</v>
      </c>
      <c r="AB43" s="259" t="str">
        <f>VLOOKUP("ばら-"&amp;AF43&amp;"-B",'選手データ（ばら）'!E:L,4,0)</f>
        <v>松崎美奈子</v>
      </c>
      <c r="AC43" s="274" t="s">
        <v>2</v>
      </c>
      <c r="AD43" s="259" t="str">
        <f>VLOOKUP("ばら-"&amp;AF43&amp;"-A",'選手データ（ばら）'!E:L,8,0)</f>
        <v>島根</v>
      </c>
      <c r="AE43" s="273" t="s">
        <v>5</v>
      </c>
      <c r="AF43" s="278">
        <v>45</v>
      </c>
      <c r="AG43" s="138"/>
    </row>
    <row r="44" spans="1:33" s="100" customFormat="1" ht="22.5" customHeight="1" thickBot="1">
      <c r="A44" s="278"/>
      <c r="B44" s="259"/>
      <c r="C44" s="276"/>
      <c r="D44" s="259"/>
      <c r="E44" s="275"/>
      <c r="F44" s="259">
        <f>IF(VLOOKUP("ばら-"&amp;A43&amp;"-B",'選手データ（ばら）'!E:L,8,0)=F43,"",VLOOKUP("ばら-"&amp;A43&amp;"-B",'選手データ（ばら）'!E:L,8,0))</f>
      </c>
      <c r="G44" s="273"/>
      <c r="H44" s="92"/>
      <c r="I44" s="135"/>
      <c r="J44" s="117">
        <v>3</v>
      </c>
      <c r="K44" s="146"/>
      <c r="L44" s="146" t="s">
        <v>297</v>
      </c>
      <c r="M44" s="94"/>
      <c r="N44" s="94"/>
      <c r="O44" s="190"/>
      <c r="P44" s="184"/>
      <c r="Q44" s="95"/>
      <c r="R44" s="141"/>
      <c r="S44" s="95"/>
      <c r="T44" s="121"/>
      <c r="U44" s="123">
        <v>0</v>
      </c>
      <c r="V44" s="172"/>
      <c r="W44" s="172" t="s">
        <v>297</v>
      </c>
      <c r="X44" s="95"/>
      <c r="Y44" s="98"/>
      <c r="Z44" s="259"/>
      <c r="AA44" s="260"/>
      <c r="AB44" s="259"/>
      <c r="AC44" s="274"/>
      <c r="AD44" s="259">
        <f>IF(VLOOKUP("ばら-"&amp;AF43&amp;"-B",'選手データ（ばら）'!E:L,8,0)=AD43,"",VLOOKUP("ばら-"&amp;AF43&amp;"-B",'選手データ（ばら）'!E:L,8,0))</f>
      </c>
      <c r="AE44" s="273"/>
      <c r="AF44" s="278"/>
      <c r="AG44" s="138"/>
    </row>
    <row r="45" spans="1:32" s="100" customFormat="1" ht="22.5" customHeight="1" thickBot="1" thickTop="1">
      <c r="A45" s="278">
        <v>22</v>
      </c>
      <c r="B45" s="259" t="str">
        <f>VLOOKUP("ばら-"&amp;A45&amp;"-A",'選手データ（ばら）'!E:L,4,0)</f>
        <v>松本佳子</v>
      </c>
      <c r="C45" s="276" t="s">
        <v>0</v>
      </c>
      <c r="D45" s="259" t="str">
        <f>VLOOKUP("ばら-"&amp;A45&amp;"-B",'選手データ（ばら）'!E:L,4,0)</f>
        <v>原口陽子</v>
      </c>
      <c r="E45" s="275" t="s">
        <v>2</v>
      </c>
      <c r="F45" s="259" t="str">
        <f>VLOOKUP("ばら-"&amp;A45&amp;"-A",'選手データ（ばら）'!E:L,8,0)</f>
        <v>鳥取</v>
      </c>
      <c r="G45" s="273" t="s">
        <v>4</v>
      </c>
      <c r="H45" s="92"/>
      <c r="I45" s="108">
        <v>3</v>
      </c>
      <c r="J45" s="108"/>
      <c r="K45" s="126"/>
      <c r="L45" s="94" t="s">
        <v>297</v>
      </c>
      <c r="M45" s="94"/>
      <c r="N45" s="129"/>
      <c r="O45" s="117">
        <v>1</v>
      </c>
      <c r="P45" s="218"/>
      <c r="Q45" s="123"/>
      <c r="R45" s="215">
        <v>2</v>
      </c>
      <c r="S45" s="106"/>
      <c r="T45" s="95"/>
      <c r="U45" s="96" t="s">
        <v>297</v>
      </c>
      <c r="V45" s="96"/>
      <c r="W45" s="96"/>
      <c r="X45" s="96" t="s">
        <v>297</v>
      </c>
      <c r="Y45" s="98"/>
      <c r="Z45" s="259" t="str">
        <f>VLOOKUP("ばら-"&amp;AF45&amp;"-A",'選手データ（ばら）'!E:L,4,0)</f>
        <v>平山友美</v>
      </c>
      <c r="AA45" s="260" t="s">
        <v>0</v>
      </c>
      <c r="AB45" s="259" t="str">
        <f>VLOOKUP("ばら-"&amp;AF45&amp;"-B",'選手データ（ばら）'!E:L,4,0)</f>
        <v>岡野妙子</v>
      </c>
      <c r="AC45" s="274" t="s">
        <v>2</v>
      </c>
      <c r="AD45" s="259" t="str">
        <f>VLOOKUP("ばら-"&amp;AF45&amp;"-A",'選手データ（ばら）'!E:L,8,0)</f>
        <v>兵庫</v>
      </c>
      <c r="AE45" s="273" t="s">
        <v>5</v>
      </c>
      <c r="AF45" s="278">
        <v>46</v>
      </c>
    </row>
    <row r="46" spans="1:32" s="100" customFormat="1" ht="22.5" customHeight="1" thickTop="1">
      <c r="A46" s="278"/>
      <c r="B46" s="259"/>
      <c r="C46" s="276"/>
      <c r="D46" s="259"/>
      <c r="E46" s="275"/>
      <c r="F46" s="259">
        <f>IF(VLOOKUP("ばら-"&amp;A45&amp;"-B",'選手データ（ばら）'!E:L,8,0)=F45,"",VLOOKUP("ばら-"&amp;A45&amp;"-B",'選手データ（ばら）'!E:L,8,0))</f>
      </c>
      <c r="G46" s="273"/>
      <c r="H46" s="92"/>
      <c r="I46" s="94"/>
      <c r="J46" s="164"/>
      <c r="K46" s="179"/>
      <c r="L46" s="147"/>
      <c r="M46" s="94"/>
      <c r="N46" s="129"/>
      <c r="O46" s="94"/>
      <c r="P46" s="129"/>
      <c r="Q46" s="95"/>
      <c r="R46" s="95"/>
      <c r="S46" s="106"/>
      <c r="T46" s="103"/>
      <c r="U46" s="95"/>
      <c r="V46" s="95"/>
      <c r="W46" s="95"/>
      <c r="X46" s="106"/>
      <c r="Y46" s="98"/>
      <c r="Z46" s="259"/>
      <c r="AA46" s="260"/>
      <c r="AB46" s="259"/>
      <c r="AC46" s="274"/>
      <c r="AD46" s="259">
        <f>IF(VLOOKUP("ばら-"&amp;AF45&amp;"-B",'選手データ（ばら）'!E:L,8,0)=AD45,"",VLOOKUP("ばら-"&amp;AF45&amp;"-B",'選手データ（ばら）'!E:L,8,0))</f>
      </c>
      <c r="AE46" s="273"/>
      <c r="AF46" s="278"/>
    </row>
    <row r="47" spans="1:32" s="100" customFormat="1" ht="22.5" customHeight="1" thickBot="1">
      <c r="A47" s="278">
        <v>23</v>
      </c>
      <c r="B47" s="259" t="str">
        <f>VLOOKUP("ばら-"&amp;A47&amp;"-A",'選手データ（ばら）'!E:L,4,0)</f>
        <v>三原聡子</v>
      </c>
      <c r="C47" s="276" t="s">
        <v>0</v>
      </c>
      <c r="D47" s="259" t="str">
        <f>VLOOKUP("ばら-"&amp;A47&amp;"-B",'選手データ（ばら）'!E:L,4,0)</f>
        <v>中西純子</v>
      </c>
      <c r="E47" s="275" t="s">
        <v>2</v>
      </c>
      <c r="F47" s="259" t="str">
        <f>VLOOKUP("ばら-"&amp;A47&amp;"-A",'選手データ（ばら）'!E:L,8,0)</f>
        <v>兵庫</v>
      </c>
      <c r="G47" s="273" t="s">
        <v>4</v>
      </c>
      <c r="H47" s="92"/>
      <c r="I47" s="93"/>
      <c r="J47" s="188" t="s">
        <v>297</v>
      </c>
      <c r="K47" s="93"/>
      <c r="L47" s="153"/>
      <c r="M47" s="167">
        <v>1</v>
      </c>
      <c r="N47" s="129"/>
      <c r="O47" s="94"/>
      <c r="P47" s="129"/>
      <c r="Q47" s="95"/>
      <c r="R47" s="95"/>
      <c r="S47" s="122"/>
      <c r="T47" s="120">
        <v>1</v>
      </c>
      <c r="U47" s="113"/>
      <c r="V47" s="113"/>
      <c r="W47" s="131">
        <v>2</v>
      </c>
      <c r="X47" s="130"/>
      <c r="Y47" s="98"/>
      <c r="Z47" s="259" t="str">
        <f>VLOOKUP("ばら-"&amp;AF47&amp;"-A",'選手データ（ばら）'!E:L,4,0)</f>
        <v>筒井千誉</v>
      </c>
      <c r="AA47" s="260" t="s">
        <v>0</v>
      </c>
      <c r="AB47" s="259" t="str">
        <f>VLOOKUP("ばら-"&amp;AF47&amp;"-B",'選手データ（ばら）'!E:L,4,0)</f>
        <v>鍋島満子</v>
      </c>
      <c r="AC47" s="274" t="s">
        <v>2</v>
      </c>
      <c r="AD47" s="259" t="str">
        <f>VLOOKUP("ばら-"&amp;AF47&amp;"-A",'選手データ（ばら）'!E:L,8,0)</f>
        <v>高知</v>
      </c>
      <c r="AE47" s="273" t="s">
        <v>5</v>
      </c>
      <c r="AF47" s="278">
        <v>47</v>
      </c>
    </row>
    <row r="48" spans="1:32" s="100" customFormat="1" ht="22.5" customHeight="1" thickTop="1">
      <c r="A48" s="278"/>
      <c r="B48" s="259"/>
      <c r="C48" s="276"/>
      <c r="D48" s="259"/>
      <c r="E48" s="275"/>
      <c r="F48" s="259">
        <f>IF(VLOOKUP("ばら-"&amp;A47&amp;"-B",'選手データ（ばら）'!E:L,8,0)=F47,"",VLOOKUP("ばら-"&amp;A47&amp;"-B",'選手データ（ばら）'!E:L,8,0))</f>
      </c>
      <c r="G48" s="273"/>
      <c r="H48" s="92"/>
      <c r="I48" s="146" t="s">
        <v>297</v>
      </c>
      <c r="J48" s="155"/>
      <c r="K48" s="101"/>
      <c r="L48" s="155"/>
      <c r="M48" s="94"/>
      <c r="N48" s="184"/>
      <c r="O48" s="94"/>
      <c r="P48" s="129"/>
      <c r="Q48" s="95"/>
      <c r="R48" s="95"/>
      <c r="S48" s="106"/>
      <c r="T48" s="137"/>
      <c r="U48" s="171"/>
      <c r="V48" s="95"/>
      <c r="W48" s="152"/>
      <c r="X48" s="123">
        <v>1</v>
      </c>
      <c r="Y48" s="98"/>
      <c r="Z48" s="259"/>
      <c r="AA48" s="260"/>
      <c r="AB48" s="259"/>
      <c r="AC48" s="274"/>
      <c r="AD48" s="259">
        <f>IF(VLOOKUP("ばら-"&amp;AF47&amp;"-B",'選手データ（ばら）'!E:L,8,0)=AD47,"",VLOOKUP("ばら-"&amp;AF47&amp;"-B",'選手データ（ばら）'!E:L,8,0))</f>
      </c>
      <c r="AE48" s="273"/>
      <c r="AF48" s="278"/>
    </row>
    <row r="49" spans="1:32" s="100" customFormat="1" ht="22.5" customHeight="1">
      <c r="A49" s="278">
        <v>24</v>
      </c>
      <c r="B49" s="259" t="str">
        <f>VLOOKUP("ばら-"&amp;A49&amp;"-A",'選手データ（ばら）'!E:L,4,0)</f>
        <v>松坂裕子</v>
      </c>
      <c r="C49" s="276" t="s">
        <v>0</v>
      </c>
      <c r="D49" s="259" t="str">
        <f>VLOOKUP("ばら-"&amp;A49&amp;"-B",'選手データ（ばら）'!E:L,4,0)</f>
        <v>西野つえ子</v>
      </c>
      <c r="E49" s="275" t="s">
        <v>2</v>
      </c>
      <c r="F49" s="259" t="str">
        <f>VLOOKUP("ばら-"&amp;A49&amp;"-A",'選手データ（ばら）'!E:L,8,0)</f>
        <v>神奈川</v>
      </c>
      <c r="G49" s="273" t="s">
        <v>4</v>
      </c>
      <c r="H49" s="92"/>
      <c r="I49" s="126"/>
      <c r="J49" s="128"/>
      <c r="K49" s="127"/>
      <c r="L49" s="128"/>
      <c r="M49" s="94"/>
      <c r="N49" s="184"/>
      <c r="O49" s="94"/>
      <c r="P49" s="129"/>
      <c r="Q49" s="95"/>
      <c r="R49" s="95"/>
      <c r="S49" s="106"/>
      <c r="T49" s="106"/>
      <c r="U49" s="114"/>
      <c r="V49" s="113"/>
      <c r="W49" s="114"/>
      <c r="X49" s="113"/>
      <c r="Y49" s="98"/>
      <c r="Z49" s="259" t="str">
        <f>VLOOKUP("ばら-"&amp;AF49&amp;"-A",'選手データ（ばら）'!E:L,4,0)</f>
        <v>菅原啓子</v>
      </c>
      <c r="AA49" s="260" t="s">
        <v>0</v>
      </c>
      <c r="AB49" s="259" t="str">
        <f>VLOOKUP("ばら-"&amp;AF49&amp;"-B",'選手データ（ばら）'!E:L,4,0)</f>
        <v>松枝美由紀</v>
      </c>
      <c r="AC49" s="274" t="s">
        <v>2</v>
      </c>
      <c r="AD49" s="259" t="str">
        <f>VLOOKUP("ばら-"&amp;AF49&amp;"-A",'選手データ（ばら）'!E:L,8,0)</f>
        <v>広島</v>
      </c>
      <c r="AE49" s="273" t="s">
        <v>5</v>
      </c>
      <c r="AF49" s="278">
        <v>48</v>
      </c>
    </row>
    <row r="50" spans="1:32" s="100" customFormat="1" ht="22.5" customHeight="1" thickBot="1">
      <c r="A50" s="278"/>
      <c r="B50" s="259"/>
      <c r="C50" s="276"/>
      <c r="D50" s="259"/>
      <c r="E50" s="275"/>
      <c r="F50" s="259">
        <f>IF(VLOOKUP("ばら-"&amp;A49&amp;"-B",'選手データ（ばら）'!E:L,8,0)=F49,"",VLOOKUP("ばら-"&amp;A49&amp;"-B",'選手データ（ばら）'!E:L,8,0))</f>
      </c>
      <c r="G50" s="273"/>
      <c r="H50" s="92"/>
      <c r="I50" s="135"/>
      <c r="J50" s="117">
        <v>0</v>
      </c>
      <c r="K50" s="117"/>
      <c r="L50" s="117">
        <v>3</v>
      </c>
      <c r="M50" s="135"/>
      <c r="N50" s="154"/>
      <c r="O50" s="135"/>
      <c r="P50" s="132"/>
      <c r="Q50" s="121"/>
      <c r="R50" s="121"/>
      <c r="S50" s="122"/>
      <c r="T50" s="122"/>
      <c r="U50" s="123">
        <v>2</v>
      </c>
      <c r="V50" s="172"/>
      <c r="W50" s="172" t="s">
        <v>297</v>
      </c>
      <c r="X50" s="95"/>
      <c r="Y50" s="98"/>
      <c r="Z50" s="259"/>
      <c r="AA50" s="260"/>
      <c r="AB50" s="259"/>
      <c r="AC50" s="274"/>
      <c r="AD50" s="259">
        <f>IF(VLOOKUP("ばら-"&amp;AF49&amp;"-B",'選手データ（ばら）'!E:L,8,0)=AD49,"",VLOOKUP("ばら-"&amp;AF49&amp;"-B",'選手データ（ばら）'!E:L,8,0))</f>
      </c>
      <c r="AE50" s="273"/>
      <c r="AF50" s="278"/>
    </row>
    <row r="51" spans="1:33" ht="22.5" customHeight="1" thickBot="1" thickTop="1">
      <c r="A51" s="278">
        <v>25</v>
      </c>
      <c r="B51" s="259" t="str">
        <f>VLOOKUP("ばら-"&amp;A51&amp;"-A",'選手データ（ばら）'!E:L,4,0)</f>
        <v>岡本真実</v>
      </c>
      <c r="C51" s="276" t="s">
        <v>0</v>
      </c>
      <c r="D51" s="259" t="str">
        <f>VLOOKUP("ばら-"&amp;A51&amp;"-B",'選手データ（ばら）'!E:L,4,0)</f>
        <v>上路典子</v>
      </c>
      <c r="E51" s="275" t="s">
        <v>2</v>
      </c>
      <c r="F51" s="259" t="str">
        <f>VLOOKUP("ばら-"&amp;A51&amp;"-A",'選手データ（ばら）'!E:L,8,0)</f>
        <v>京都</v>
      </c>
      <c r="G51" s="273" t="s">
        <v>4</v>
      </c>
      <c r="H51" s="92"/>
      <c r="I51" s="93" t="s">
        <v>297</v>
      </c>
      <c r="J51" s="93"/>
      <c r="K51" s="93"/>
      <c r="L51" s="93" t="s">
        <v>297</v>
      </c>
      <c r="M51" s="129"/>
      <c r="N51" s="219" t="s">
        <v>297</v>
      </c>
      <c r="O51" s="220"/>
      <c r="P51" s="129"/>
      <c r="Q51" s="95"/>
      <c r="R51" s="227"/>
      <c r="S51" s="216">
        <v>3</v>
      </c>
      <c r="T51" s="95"/>
      <c r="U51" s="96" t="s">
        <v>297</v>
      </c>
      <c r="V51" s="96"/>
      <c r="W51" s="96"/>
      <c r="X51" s="96" t="s">
        <v>297</v>
      </c>
      <c r="Y51" s="98"/>
      <c r="Z51" s="259" t="str">
        <f>VLOOKUP("ばら-"&amp;AF51&amp;"-A",'選手データ（ばら）'!E:L,4,0)</f>
        <v>村岡恵子</v>
      </c>
      <c r="AA51" s="260" t="s">
        <v>0</v>
      </c>
      <c r="AB51" s="259" t="str">
        <f>VLOOKUP("ばら-"&amp;AF51&amp;"-B",'選手データ（ばら）'!E:L,4,0)</f>
        <v>佐野るり子</v>
      </c>
      <c r="AC51" s="274" t="s">
        <v>2</v>
      </c>
      <c r="AD51" s="259" t="str">
        <f>VLOOKUP("ばら-"&amp;AF51&amp;"-A",'選手データ（ばら）'!E:L,8,0)</f>
        <v>東京</v>
      </c>
      <c r="AE51" s="273" t="s">
        <v>5</v>
      </c>
      <c r="AF51" s="278">
        <v>49</v>
      </c>
      <c r="AG51" s="100"/>
    </row>
    <row r="52" spans="1:33" ht="22.5" customHeight="1" thickTop="1">
      <c r="A52" s="278"/>
      <c r="B52" s="259"/>
      <c r="C52" s="276"/>
      <c r="D52" s="259"/>
      <c r="E52" s="275"/>
      <c r="F52" s="259">
        <f>IF(VLOOKUP("ばら-"&amp;A51&amp;"-B",'選手データ（ばら）'!E:L,8,0)=F51,"",VLOOKUP("ばら-"&amp;A51&amp;"-B",'選手データ（ばら）'!E:L,8,0))</f>
      </c>
      <c r="G52" s="273"/>
      <c r="H52" s="92"/>
      <c r="I52" s="94"/>
      <c r="J52" s="101"/>
      <c r="K52" s="94"/>
      <c r="L52" s="102"/>
      <c r="M52" s="129"/>
      <c r="N52" s="94"/>
      <c r="P52" s="129"/>
      <c r="Q52" s="95"/>
      <c r="S52" s="103"/>
      <c r="T52" s="103"/>
      <c r="X52" s="106"/>
      <c r="Y52" s="98"/>
      <c r="Z52" s="259"/>
      <c r="AA52" s="260"/>
      <c r="AB52" s="259"/>
      <c r="AC52" s="274"/>
      <c r="AD52" s="259">
        <f>IF(VLOOKUP("ばら-"&amp;AF51&amp;"-B",'選手データ（ばら）'!E:L,8,0)=AD51,"",VLOOKUP("ばら-"&amp;AF51&amp;"-B",'選手データ（ばら）'!E:L,8,0))</f>
      </c>
      <c r="AE52" s="273"/>
      <c r="AF52" s="278"/>
      <c r="AG52" s="100"/>
    </row>
    <row r="53" spans="1:32" ht="22.5" customHeight="1" thickBot="1">
      <c r="A53" s="278">
        <v>26</v>
      </c>
      <c r="B53" s="259" t="str">
        <f>VLOOKUP("ばら-変更"&amp;A53&amp;"-A",'選手データ（ばら）'!E:L,4,0)</f>
        <v>水師常子</v>
      </c>
      <c r="C53" s="276" t="s">
        <v>0</v>
      </c>
      <c r="D53" s="259" t="str">
        <f>VLOOKUP("ばら-変更"&amp;A53&amp;"-B",'選手データ（ばら）'!E:L,4,0)</f>
        <v>竹本めぐみ</v>
      </c>
      <c r="E53" s="275" t="s">
        <v>2</v>
      </c>
      <c r="F53" s="259" t="s">
        <v>7</v>
      </c>
      <c r="G53" s="273" t="s">
        <v>4</v>
      </c>
      <c r="H53" s="92"/>
      <c r="I53" s="108"/>
      <c r="J53" s="173">
        <v>3</v>
      </c>
      <c r="K53" s="108"/>
      <c r="L53" s="168"/>
      <c r="M53" s="165"/>
      <c r="N53" s="94"/>
      <c r="P53" s="129"/>
      <c r="Q53" s="95"/>
      <c r="S53" s="103"/>
      <c r="T53" s="103"/>
      <c r="U53" s="113"/>
      <c r="V53" s="131"/>
      <c r="W53" s="131">
        <v>1</v>
      </c>
      <c r="X53" s="130"/>
      <c r="Y53" s="98"/>
      <c r="Z53" s="259" t="str">
        <f>VLOOKUP("ばら-"&amp;AF53&amp;"-A",'選手データ（ばら）'!E:L,4,0)</f>
        <v>大田佳子</v>
      </c>
      <c r="AA53" s="260" t="s">
        <v>0</v>
      </c>
      <c r="AB53" s="259" t="str">
        <f>VLOOKUP("ばら-"&amp;AF53&amp;"-B",'選手データ（ばら）'!E:L,4,0)</f>
        <v>杉本真理</v>
      </c>
      <c r="AC53" s="274" t="s">
        <v>2</v>
      </c>
      <c r="AD53" s="259" t="str">
        <f>VLOOKUP("ばら-"&amp;AF53&amp;"-A",'選手データ（ばら）'!E:L,8,0)</f>
        <v>鳥取</v>
      </c>
      <c r="AE53" s="273" t="s">
        <v>5</v>
      </c>
      <c r="AF53" s="278">
        <v>50</v>
      </c>
    </row>
    <row r="54" spans="1:32" ht="22.5" customHeight="1" thickTop="1">
      <c r="A54" s="278"/>
      <c r="B54" s="259"/>
      <c r="C54" s="276"/>
      <c r="D54" s="259"/>
      <c r="E54" s="275"/>
      <c r="F54" s="259">
        <f>IF(VLOOKUP("ばら-"&amp;A53&amp;"-B",'選手データ（ばら）'!E:L,8,0)=F53,"",VLOOKUP("ばら-"&amp;A53&amp;"-B",'選手データ（ばら）'!E:L,8,0))</f>
      </c>
      <c r="G54" s="273"/>
      <c r="H54" s="92"/>
      <c r="I54" s="117">
        <v>0</v>
      </c>
      <c r="J54" s="202"/>
      <c r="K54" s="118"/>
      <c r="L54" s="155"/>
      <c r="M54" s="212" t="s">
        <v>297</v>
      </c>
      <c r="P54" s="129"/>
      <c r="Q54" s="95"/>
      <c r="S54" s="228"/>
      <c r="T54" s="229" t="s">
        <v>297</v>
      </c>
      <c r="U54" s="171"/>
      <c r="V54" s="121"/>
      <c r="W54" s="152"/>
      <c r="X54" s="123">
        <v>0</v>
      </c>
      <c r="Y54" s="98"/>
      <c r="Z54" s="259"/>
      <c r="AA54" s="260"/>
      <c r="AB54" s="259"/>
      <c r="AC54" s="274"/>
      <c r="AD54" s="259">
        <f>IF(VLOOKUP("ばら-"&amp;AF53&amp;"-B",'選手データ（ばら）'!E:L,8,0)=AD53,"",VLOOKUP("ばら-"&amp;AF53&amp;"-B",'選手データ（ばら）'!E:L,8,0))</f>
      </c>
      <c r="AE54" s="273"/>
      <c r="AF54" s="278"/>
    </row>
    <row r="55" spans="1:32" ht="22.5" customHeight="1">
      <c r="A55" s="278">
        <v>27</v>
      </c>
      <c r="B55" s="259" t="str">
        <f>VLOOKUP("ばら-"&amp;A55&amp;"-A",'選手データ（ばら）'!E:L,4,0)</f>
        <v>佐藤るみ子</v>
      </c>
      <c r="C55" s="276" t="s">
        <v>0</v>
      </c>
      <c r="D55" s="259" t="str">
        <f>VLOOKUP("ばら-"&amp;A55&amp;"-B",'選手データ（ばら）'!E:L,4,0)</f>
        <v>佐藤由紀代</v>
      </c>
      <c r="E55" s="275" t="s">
        <v>2</v>
      </c>
      <c r="F55" s="259" t="str">
        <f>VLOOKUP("ばら-"&amp;A55&amp;"-A",'選手データ（ばら）'!E:L,8,0)</f>
        <v>北海道</v>
      </c>
      <c r="G55" s="273" t="s">
        <v>4</v>
      </c>
      <c r="H55" s="92"/>
      <c r="I55" s="126"/>
      <c r="J55" s="128"/>
      <c r="K55" s="127"/>
      <c r="L55" s="128"/>
      <c r="M55" s="94"/>
      <c r="P55" s="129"/>
      <c r="Q55" s="95"/>
      <c r="T55" s="121"/>
      <c r="U55" s="130"/>
      <c r="V55" s="113"/>
      <c r="W55" s="114"/>
      <c r="X55" s="113"/>
      <c r="Y55" s="98"/>
      <c r="Z55" s="259" t="str">
        <f>VLOOKUP("ばら-"&amp;AF55&amp;"-A",'選手データ（ばら）'!E:L,4,0)</f>
        <v>吉田智佳</v>
      </c>
      <c r="AA55" s="260" t="s">
        <v>0</v>
      </c>
      <c r="AB55" s="259" t="str">
        <f>VLOOKUP("ばら-"&amp;AF55&amp;"-B",'選手データ（ばら）'!E:L,4,0)</f>
        <v>上門美登利</v>
      </c>
      <c r="AC55" s="274" t="s">
        <v>2</v>
      </c>
      <c r="AD55" s="99" t="str">
        <f>VLOOKUP("ばら-"&amp;AF55&amp;"-A",'選手データ（ばら）'!E:L,8,0)</f>
        <v>大阪</v>
      </c>
      <c r="AE55" s="273" t="s">
        <v>5</v>
      </c>
      <c r="AF55" s="278">
        <v>51</v>
      </c>
    </row>
    <row r="56" spans="1:32" ht="22.5" customHeight="1">
      <c r="A56" s="278"/>
      <c r="B56" s="259"/>
      <c r="C56" s="276"/>
      <c r="D56" s="259"/>
      <c r="E56" s="275"/>
      <c r="F56" s="259">
        <f>IF(VLOOKUP("ばら-"&amp;A55&amp;"-B",'選手データ（ばら）'!E:L,8,0)=F55,"",VLOOKUP("ばら-"&amp;A55&amp;"-B",'選手データ（ばら）'!E:L,8,0))</f>
      </c>
      <c r="G56" s="273"/>
      <c r="H56" s="92"/>
      <c r="I56" s="94"/>
      <c r="J56" s="146" t="s">
        <v>297</v>
      </c>
      <c r="K56" s="146"/>
      <c r="L56" s="117">
        <v>0</v>
      </c>
      <c r="M56" s="135"/>
      <c r="P56" s="129"/>
      <c r="Q56" s="95"/>
      <c r="T56" s="209"/>
      <c r="U56" s="123">
        <v>3</v>
      </c>
      <c r="V56" s="172"/>
      <c r="W56" s="172" t="s">
        <v>297</v>
      </c>
      <c r="Y56" s="98"/>
      <c r="Z56" s="259"/>
      <c r="AA56" s="260"/>
      <c r="AB56" s="259"/>
      <c r="AC56" s="274"/>
      <c r="AD56" s="210" t="str">
        <f>IF(VLOOKUP("ばら-"&amp;AF55&amp;"-B",'選手データ（ばら）'!E:L,8,0)=AD55,"",VLOOKUP("ばら-"&amp;AF55&amp;"-B",'選手データ（ばら）'!E:L,8,0))</f>
        <v>滋賀</v>
      </c>
      <c r="AE56" s="273"/>
      <c r="AF56" s="278"/>
    </row>
    <row r="57" spans="2:32" ht="15" customHeight="1">
      <c r="B57" s="198"/>
      <c r="D57" s="198"/>
      <c r="E57" s="198"/>
      <c r="F57" s="198"/>
      <c r="G57" s="198"/>
      <c r="H57" s="198"/>
      <c r="P57" s="129"/>
      <c r="Q57" s="95"/>
      <c r="Y57" s="98"/>
      <c r="Z57" s="198"/>
      <c r="AB57" s="198"/>
      <c r="AF57" s="198"/>
    </row>
    <row r="58" spans="16:17" ht="15" customHeight="1">
      <c r="P58" s="129"/>
      <c r="Q58" s="95"/>
    </row>
  </sheetData>
  <sheetProtection/>
  <mergeCells count="355">
    <mergeCell ref="AF41:AF42"/>
    <mergeCell ref="AF11:AF12"/>
    <mergeCell ref="AF23:AF24"/>
    <mergeCell ref="AF25:AF26"/>
    <mergeCell ref="AF27:AF28"/>
    <mergeCell ref="AF33:AF34"/>
    <mergeCell ref="AF35:AF36"/>
    <mergeCell ref="AF37:AF38"/>
    <mergeCell ref="AF55:AF56"/>
    <mergeCell ref="AF43:AF44"/>
    <mergeCell ref="AF45:AF46"/>
    <mergeCell ref="AF47:AF48"/>
    <mergeCell ref="AF49:AF50"/>
    <mergeCell ref="AF51:AF52"/>
    <mergeCell ref="AF53:AF54"/>
    <mergeCell ref="AF1:AF2"/>
    <mergeCell ref="AF3:AF4"/>
    <mergeCell ref="AF5:AF6"/>
    <mergeCell ref="AF7:AF8"/>
    <mergeCell ref="AF9:AF10"/>
    <mergeCell ref="A41:A42"/>
    <mergeCell ref="AF29:AF30"/>
    <mergeCell ref="AF19:AF20"/>
    <mergeCell ref="AF21:AF22"/>
    <mergeCell ref="AF39:AF40"/>
    <mergeCell ref="Z33:Z34"/>
    <mergeCell ref="AA33:AA34"/>
    <mergeCell ref="AB33:AB34"/>
    <mergeCell ref="B35:B36"/>
    <mergeCell ref="A25:A26"/>
    <mergeCell ref="A45:A46"/>
    <mergeCell ref="A27:A28"/>
    <mergeCell ref="A29:A30"/>
    <mergeCell ref="A33:A34"/>
    <mergeCell ref="A35:A36"/>
    <mergeCell ref="A15:A16"/>
    <mergeCell ref="A17:A18"/>
    <mergeCell ref="A19:A20"/>
    <mergeCell ref="A21:A22"/>
    <mergeCell ref="A47:A48"/>
    <mergeCell ref="A43:A44"/>
    <mergeCell ref="A49:A50"/>
    <mergeCell ref="AA39:AA40"/>
    <mergeCell ref="Z35:Z36"/>
    <mergeCell ref="A37:A38"/>
    <mergeCell ref="A53:A54"/>
    <mergeCell ref="A55:A56"/>
    <mergeCell ref="Z47:Z48"/>
    <mergeCell ref="Z53:Z54"/>
    <mergeCell ref="AA53:AA54"/>
    <mergeCell ref="Z49:Z50"/>
    <mergeCell ref="A13:A14"/>
    <mergeCell ref="Z39:Z40"/>
    <mergeCell ref="AA55:AA56"/>
    <mergeCell ref="A23:A24"/>
    <mergeCell ref="A39:A40"/>
    <mergeCell ref="Z43:Z44"/>
    <mergeCell ref="AA43:AA44"/>
    <mergeCell ref="Z51:Z52"/>
    <mergeCell ref="AA51:AA52"/>
    <mergeCell ref="A51:A52"/>
    <mergeCell ref="A1:A2"/>
    <mergeCell ref="A3:A4"/>
    <mergeCell ref="A5:A6"/>
    <mergeCell ref="A7:A8"/>
    <mergeCell ref="A9:A10"/>
    <mergeCell ref="A11:A12"/>
    <mergeCell ref="AB51:AB52"/>
    <mergeCell ref="Z29:Z30"/>
    <mergeCell ref="AA29:AA30"/>
    <mergeCell ref="Z55:Z56"/>
    <mergeCell ref="Z41:Z42"/>
    <mergeCell ref="AA41:AA42"/>
    <mergeCell ref="AB41:AB42"/>
    <mergeCell ref="AB43:AB44"/>
    <mergeCell ref="AB53:AB54"/>
    <mergeCell ref="AB55:AB56"/>
    <mergeCell ref="AA35:AA36"/>
    <mergeCell ref="AB35:AB36"/>
    <mergeCell ref="Z37:Z38"/>
    <mergeCell ref="AA37:AA38"/>
    <mergeCell ref="AB37:AB38"/>
    <mergeCell ref="AA49:AA50"/>
    <mergeCell ref="AB49:AB50"/>
    <mergeCell ref="AA47:AA48"/>
    <mergeCell ref="AB47:AB48"/>
    <mergeCell ref="AB27:AB28"/>
    <mergeCell ref="AA19:AA20"/>
    <mergeCell ref="Z21:Z22"/>
    <mergeCell ref="AA21:AA22"/>
    <mergeCell ref="AB21:AB22"/>
    <mergeCell ref="Z45:Z46"/>
    <mergeCell ref="AA45:AA46"/>
    <mergeCell ref="AB45:AB46"/>
    <mergeCell ref="AA25:AA26"/>
    <mergeCell ref="AB25:AB26"/>
    <mergeCell ref="AB29:AB30"/>
    <mergeCell ref="Z23:Z24"/>
    <mergeCell ref="AA23:AA24"/>
    <mergeCell ref="AB23:AB24"/>
    <mergeCell ref="Z25:Z26"/>
    <mergeCell ref="B55:B56"/>
    <mergeCell ref="C55:C56"/>
    <mergeCell ref="D55:D56"/>
    <mergeCell ref="D49:D50"/>
    <mergeCell ref="B43:B44"/>
    <mergeCell ref="Z1:Z2"/>
    <mergeCell ref="AA1:AA2"/>
    <mergeCell ref="AB1:AB2"/>
    <mergeCell ref="Z3:Z4"/>
    <mergeCell ref="AA3:AA4"/>
    <mergeCell ref="AB3:AB4"/>
    <mergeCell ref="B51:B52"/>
    <mergeCell ref="C51:C52"/>
    <mergeCell ref="D51:D52"/>
    <mergeCell ref="C53:C54"/>
    <mergeCell ref="B47:B48"/>
    <mergeCell ref="C47:C48"/>
    <mergeCell ref="D47:D48"/>
    <mergeCell ref="B49:B50"/>
    <mergeCell ref="C49:C50"/>
    <mergeCell ref="C43:C44"/>
    <mergeCell ref="D43:D44"/>
    <mergeCell ref="B45:B46"/>
    <mergeCell ref="C45:C46"/>
    <mergeCell ref="D45:D46"/>
    <mergeCell ref="B39:B40"/>
    <mergeCell ref="C39:C40"/>
    <mergeCell ref="D39:D40"/>
    <mergeCell ref="B41:B42"/>
    <mergeCell ref="C41:C42"/>
    <mergeCell ref="D41:D42"/>
    <mergeCell ref="C35:C36"/>
    <mergeCell ref="D35:D36"/>
    <mergeCell ref="B37:B38"/>
    <mergeCell ref="C37:C38"/>
    <mergeCell ref="D37:D38"/>
    <mergeCell ref="B29:B30"/>
    <mergeCell ref="C29:C30"/>
    <mergeCell ref="D29:D30"/>
    <mergeCell ref="C33:C34"/>
    <mergeCell ref="D33:D34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E43:E44"/>
    <mergeCell ref="E35:E36"/>
    <mergeCell ref="E25:E26"/>
    <mergeCell ref="E19:E20"/>
    <mergeCell ref="B15:B16"/>
    <mergeCell ref="C15:C16"/>
    <mergeCell ref="D15:D16"/>
    <mergeCell ref="B1:B2"/>
    <mergeCell ref="C1:C2"/>
    <mergeCell ref="D1:D2"/>
    <mergeCell ref="B3:B4"/>
    <mergeCell ref="C3:C4"/>
    <mergeCell ref="D3:D4"/>
    <mergeCell ref="G53:G54"/>
    <mergeCell ref="E47:E48"/>
    <mergeCell ref="G47:G48"/>
    <mergeCell ref="E49:E50"/>
    <mergeCell ref="G49:G50"/>
    <mergeCell ref="G55:G56"/>
    <mergeCell ref="E55:E56"/>
    <mergeCell ref="E53:E54"/>
    <mergeCell ref="E51:E52"/>
    <mergeCell ref="G51:G52"/>
    <mergeCell ref="E45:E46"/>
    <mergeCell ref="G45:G46"/>
    <mergeCell ref="E39:E40"/>
    <mergeCell ref="G39:G40"/>
    <mergeCell ref="E41:E42"/>
    <mergeCell ref="G41:G42"/>
    <mergeCell ref="F45:F46"/>
    <mergeCell ref="G43:G44"/>
    <mergeCell ref="F41:F42"/>
    <mergeCell ref="F43:F44"/>
    <mergeCell ref="G35:G36"/>
    <mergeCell ref="E37:E38"/>
    <mergeCell ref="G37:G38"/>
    <mergeCell ref="E29:E30"/>
    <mergeCell ref="G29:G30"/>
    <mergeCell ref="E33:E34"/>
    <mergeCell ref="G33:G34"/>
    <mergeCell ref="F29:F30"/>
    <mergeCell ref="F33:F34"/>
    <mergeCell ref="F35:F36"/>
    <mergeCell ref="G25:G26"/>
    <mergeCell ref="E27:E28"/>
    <mergeCell ref="G27:G28"/>
    <mergeCell ref="E21:E22"/>
    <mergeCell ref="G21:G22"/>
    <mergeCell ref="E23:E24"/>
    <mergeCell ref="G23:G24"/>
    <mergeCell ref="F25:F26"/>
    <mergeCell ref="F27:F28"/>
    <mergeCell ref="F23:F24"/>
    <mergeCell ref="G1:G2"/>
    <mergeCell ref="E3:E4"/>
    <mergeCell ref="G3:G4"/>
    <mergeCell ref="G19:G20"/>
    <mergeCell ref="E13:E14"/>
    <mergeCell ref="G13:G14"/>
    <mergeCell ref="E15:E16"/>
    <mergeCell ref="G15:G16"/>
    <mergeCell ref="E17:E18"/>
    <mergeCell ref="G7:G8"/>
    <mergeCell ref="AE45:AE46"/>
    <mergeCell ref="AC47:AC48"/>
    <mergeCell ref="AE47:AE48"/>
    <mergeCell ref="AD47:AD48"/>
    <mergeCell ref="AD49:AD50"/>
    <mergeCell ref="AD45:AD46"/>
    <mergeCell ref="AE55:AE56"/>
    <mergeCell ref="AC49:AC50"/>
    <mergeCell ref="AE49:AE50"/>
    <mergeCell ref="AC51:AC52"/>
    <mergeCell ref="AE51:AE52"/>
    <mergeCell ref="AC53:AC54"/>
    <mergeCell ref="AE53:AE54"/>
    <mergeCell ref="AD51:AD52"/>
    <mergeCell ref="AD53:AD54"/>
    <mergeCell ref="AE37:AE38"/>
    <mergeCell ref="AC39:AC40"/>
    <mergeCell ref="AE39:AE40"/>
    <mergeCell ref="AE41:AE42"/>
    <mergeCell ref="AC43:AC44"/>
    <mergeCell ref="AE43:AE44"/>
    <mergeCell ref="AC41:AC42"/>
    <mergeCell ref="AD37:AD38"/>
    <mergeCell ref="AD39:AD40"/>
    <mergeCell ref="AE27:AE28"/>
    <mergeCell ref="AC29:AC30"/>
    <mergeCell ref="AE29:AE30"/>
    <mergeCell ref="AC33:AC34"/>
    <mergeCell ref="AE33:AE34"/>
    <mergeCell ref="AC35:AC36"/>
    <mergeCell ref="AE35:AE36"/>
    <mergeCell ref="AD33:AD34"/>
    <mergeCell ref="AD35:AD36"/>
    <mergeCell ref="AC1:AC2"/>
    <mergeCell ref="AE1:AE2"/>
    <mergeCell ref="AC7:AC8"/>
    <mergeCell ref="AE7:AE8"/>
    <mergeCell ref="AC21:AC22"/>
    <mergeCell ref="AE21:AE22"/>
    <mergeCell ref="AC11:AC12"/>
    <mergeCell ref="AC19:AC20"/>
    <mergeCell ref="AE19:AE20"/>
    <mergeCell ref="AC9:AC10"/>
    <mergeCell ref="AE9:AE10"/>
    <mergeCell ref="AC25:AC26"/>
    <mergeCell ref="AE25:AE26"/>
    <mergeCell ref="AE23:AE24"/>
    <mergeCell ref="B7:B8"/>
    <mergeCell ref="C7:C8"/>
    <mergeCell ref="D7:D8"/>
    <mergeCell ref="B9:B10"/>
    <mergeCell ref="C9:C10"/>
    <mergeCell ref="AE11:AE12"/>
    <mergeCell ref="B5:B6"/>
    <mergeCell ref="AA7:AA8"/>
    <mergeCell ref="AB7:AB8"/>
    <mergeCell ref="C5:C6"/>
    <mergeCell ref="D5:D6"/>
    <mergeCell ref="AA5:AA6"/>
    <mergeCell ref="AB5:AB6"/>
    <mergeCell ref="Z7:Z8"/>
    <mergeCell ref="E7:E8"/>
    <mergeCell ref="F5:F6"/>
    <mergeCell ref="D9:D10"/>
    <mergeCell ref="B11:B12"/>
    <mergeCell ref="C11:C12"/>
    <mergeCell ref="AA11:AA12"/>
    <mergeCell ref="AB11:AB12"/>
    <mergeCell ref="E9:E10"/>
    <mergeCell ref="G9:G10"/>
    <mergeCell ref="E11:E12"/>
    <mergeCell ref="AA9:AA10"/>
    <mergeCell ref="E1:E2"/>
    <mergeCell ref="AE3:AE4"/>
    <mergeCell ref="AC5:AC6"/>
    <mergeCell ref="AE5:AE6"/>
    <mergeCell ref="E5:E6"/>
    <mergeCell ref="G5:G6"/>
    <mergeCell ref="Z5:Z6"/>
    <mergeCell ref="AC3:AC4"/>
    <mergeCell ref="F1:F2"/>
    <mergeCell ref="F3:F4"/>
    <mergeCell ref="AC27:AC28"/>
    <mergeCell ref="F7:F8"/>
    <mergeCell ref="F9:F10"/>
    <mergeCell ref="G11:G12"/>
    <mergeCell ref="Z11:Z12"/>
    <mergeCell ref="F13:F14"/>
    <mergeCell ref="F15:F16"/>
    <mergeCell ref="F17:F18"/>
    <mergeCell ref="F19:F20"/>
    <mergeCell ref="F21:F22"/>
    <mergeCell ref="F53:F54"/>
    <mergeCell ref="F55:F56"/>
    <mergeCell ref="F37:F38"/>
    <mergeCell ref="AD43:AD44"/>
    <mergeCell ref="F47:F48"/>
    <mergeCell ref="AB39:AB40"/>
    <mergeCell ref="F49:F50"/>
    <mergeCell ref="AC37:AC38"/>
    <mergeCell ref="AC55:AC56"/>
    <mergeCell ref="AC45:AC46"/>
    <mergeCell ref="AD27:AD28"/>
    <mergeCell ref="Z9:Z10"/>
    <mergeCell ref="J15:K15"/>
    <mergeCell ref="Y5:Y6"/>
    <mergeCell ref="F51:F52"/>
    <mergeCell ref="AD11:AD12"/>
    <mergeCell ref="O31:O32"/>
    <mergeCell ref="R31:R32"/>
    <mergeCell ref="G17:G18"/>
    <mergeCell ref="AC23:AC24"/>
    <mergeCell ref="AD3:AD4"/>
    <mergeCell ref="AD5:AD6"/>
    <mergeCell ref="AD9:AD10"/>
    <mergeCell ref="J6:K6"/>
    <mergeCell ref="J3:K3"/>
    <mergeCell ref="V9:W9"/>
    <mergeCell ref="AB9:AB10"/>
    <mergeCell ref="Z19:Z20"/>
    <mergeCell ref="AD19:AD20"/>
    <mergeCell ref="AD21:AD22"/>
    <mergeCell ref="Z27:Z28"/>
    <mergeCell ref="AA27:AA28"/>
    <mergeCell ref="B53:B54"/>
    <mergeCell ref="D53:D54"/>
    <mergeCell ref="AB19:AB20"/>
    <mergeCell ref="AD41:AD42"/>
    <mergeCell ref="AD25:AD26"/>
  </mergeCells>
  <printOptions/>
  <pageMargins left="0.5905511811023623" right="0.5905511811023623" top="1.1811023622047245" bottom="0.3937007874015748" header="0.5905511811023623" footer="0.03937007874015748"/>
  <pageSetup fitToHeight="2" fitToWidth="1" horizontalDpi="300" verticalDpi="300" orientation="portrait" paperSize="9" scale="55" r:id="rId2"/>
  <headerFooter alignWithMargins="0">
    <oddHeader>&amp;C&amp;"ＭＳ Ｐゴシック,太字"&amp;20ばらブロック(満４０歳以上)</oddHeader>
  </headerFooter>
  <ignoredErrors>
    <ignoredError sqref="F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58"/>
  <sheetViews>
    <sheetView showGridLines="0" zoomScale="75" zoomScaleNormal="75" zoomScaleSheetLayoutView="80" zoomScalePageLayoutView="60" workbookViewId="0" topLeftCell="A16">
      <selection activeCell="AB59" sqref="AB59"/>
    </sheetView>
  </sheetViews>
  <sheetFormatPr defaultColWidth="9.00390625" defaultRowHeight="15" customHeight="1"/>
  <cols>
    <col min="1" max="1" width="4.00390625" style="198" customWidth="1"/>
    <col min="2" max="2" width="16.25390625" style="194" customWidth="1"/>
    <col min="3" max="3" width="3.75390625" style="163" customWidth="1"/>
    <col min="4" max="4" width="16.25390625" style="194" customWidth="1"/>
    <col min="5" max="5" width="2.50390625" style="194" customWidth="1"/>
    <col min="6" max="6" width="9.375" style="194" customWidth="1"/>
    <col min="7" max="7" width="2.50390625" style="194" customWidth="1"/>
    <col min="8" max="8" width="1.25" style="194" customWidth="1"/>
    <col min="9" max="16" width="3.125" style="195" customWidth="1"/>
    <col min="17" max="20" width="3.125" style="162" customWidth="1"/>
    <col min="21" max="24" width="3.125" style="95" customWidth="1"/>
    <col min="25" max="25" width="2.125" style="199" customWidth="1"/>
    <col min="26" max="26" width="16.25390625" style="194" customWidth="1"/>
    <col min="27" max="27" width="3.75390625" style="163" customWidth="1"/>
    <col min="28" max="28" width="16.25390625" style="194" customWidth="1"/>
    <col min="29" max="29" width="2.50390625" style="194" customWidth="1"/>
    <col min="30" max="30" width="9.375" style="198" customWidth="1"/>
    <col min="31" max="31" width="2.50390625" style="194" customWidth="1"/>
    <col min="32" max="32" width="4.50390625" style="194" bestFit="1" customWidth="1"/>
    <col min="33" max="33" width="5.00390625" style="194" customWidth="1"/>
    <col min="34" max="34" width="9.25390625" style="194" customWidth="1"/>
    <col min="35" max="16384" width="9.00390625" style="194" customWidth="1"/>
  </cols>
  <sheetData>
    <row r="1" spans="1:32" s="100" customFormat="1" ht="22.5" customHeight="1" thickBot="1">
      <c r="A1" s="278">
        <v>1</v>
      </c>
      <c r="B1" s="259" t="str">
        <f>VLOOKUP("ばら-"&amp;A1&amp;"-A",'選手データ（ばら）'!E:L,4,0)</f>
        <v>高木ひとみ</v>
      </c>
      <c r="C1" s="276" t="s">
        <v>1</v>
      </c>
      <c r="D1" s="259" t="str">
        <f>VLOOKUP("ばら-"&amp;A1&amp;"-B",'選手データ（ばら）'!E:L,4,0)</f>
        <v>野口真美子</v>
      </c>
      <c r="E1" s="275" t="s">
        <v>3</v>
      </c>
      <c r="F1" s="259" t="str">
        <f>VLOOKUP("ばら-"&amp;A1&amp;"-A",'選手データ（ばら）'!E:L,8,0)</f>
        <v>愛知</v>
      </c>
      <c r="G1" s="275" t="s">
        <v>5</v>
      </c>
      <c r="H1" s="92"/>
      <c r="I1" s="93" t="s">
        <v>297</v>
      </c>
      <c r="J1" s="93"/>
      <c r="K1" s="93"/>
      <c r="L1" s="93" t="s">
        <v>297</v>
      </c>
      <c r="M1" s="94"/>
      <c r="N1" s="94"/>
      <c r="O1" s="94"/>
      <c r="P1" s="94"/>
      <c r="Q1" s="95"/>
      <c r="R1" s="95"/>
      <c r="S1" s="95"/>
      <c r="T1" s="95"/>
      <c r="U1" s="96"/>
      <c r="V1" s="96" t="s">
        <v>297</v>
      </c>
      <c r="W1" s="97"/>
      <c r="X1" s="97" t="s">
        <v>297</v>
      </c>
      <c r="Y1" s="98"/>
      <c r="Z1" s="259" t="str">
        <f>VLOOKUP("ばら-"&amp;AF1&amp;"-A",'選手データ（ばら）'!E:L,4,0)</f>
        <v>秋葉　　泉</v>
      </c>
      <c r="AA1" s="276" t="s">
        <v>1</v>
      </c>
      <c r="AB1" s="259" t="str">
        <f>VLOOKUP("ばら-"&amp;AF1&amp;"-B",'選手データ（ばら）'!E:L,4,0)</f>
        <v>古川公子</v>
      </c>
      <c r="AC1" s="275" t="s">
        <v>3</v>
      </c>
      <c r="AD1" s="99" t="str">
        <f>VLOOKUP("ばら-"&amp;AF1&amp;"-A",'選手データ（ばら）'!E:L,8,0)</f>
        <v>鳥取</v>
      </c>
      <c r="AE1" s="273" t="s">
        <v>5</v>
      </c>
      <c r="AF1" s="278">
        <v>28</v>
      </c>
    </row>
    <row r="2" spans="1:32" s="100" customFormat="1" ht="22.5" customHeight="1" thickTop="1">
      <c r="A2" s="278"/>
      <c r="B2" s="259"/>
      <c r="C2" s="276"/>
      <c r="D2" s="259"/>
      <c r="E2" s="275"/>
      <c r="F2" s="259">
        <f>IF(VLOOKUP("ばら-"&amp;A1&amp;"-B",'選手データ（ばら）'!E:L,8,0)=F1,"",VLOOKUP("ばら-"&amp;A1&amp;"-B",'選手データ（ばら）'!E:L,8,0))</f>
      </c>
      <c r="G2" s="275"/>
      <c r="H2" s="92"/>
      <c r="I2" s="94"/>
      <c r="J2" s="101"/>
      <c r="K2" s="94"/>
      <c r="L2" s="102"/>
      <c r="M2" s="94"/>
      <c r="N2" s="94"/>
      <c r="O2" s="94"/>
      <c r="P2" s="94"/>
      <c r="Q2" s="95"/>
      <c r="R2" s="95"/>
      <c r="S2" s="95"/>
      <c r="T2" s="103"/>
      <c r="U2" s="95"/>
      <c r="V2" s="104"/>
      <c r="W2" s="105"/>
      <c r="X2" s="106"/>
      <c r="Y2" s="98"/>
      <c r="Z2" s="259"/>
      <c r="AA2" s="276"/>
      <c r="AB2" s="259"/>
      <c r="AC2" s="275"/>
      <c r="AD2" s="107" t="str">
        <f>IF(VLOOKUP("ばら-"&amp;AF1&amp;"-B",'選手データ（ばら）'!E:L,8,0)=AD1,"",VLOOKUP("ばら-"&amp;AF1&amp;"-B",'選手データ（ばら）'!E:L,8,0))</f>
        <v>広島</v>
      </c>
      <c r="AE2" s="273"/>
      <c r="AF2" s="278"/>
    </row>
    <row r="3" spans="1:32" s="100" customFormat="1" ht="22.5" customHeight="1" thickBot="1">
      <c r="A3" s="278">
        <v>2</v>
      </c>
      <c r="B3" s="259" t="str">
        <f>VLOOKUP("ばら-"&amp;A3&amp;"-A",'選手データ（ばら）'!E:L,4,0)</f>
        <v>竹本美千代</v>
      </c>
      <c r="C3" s="276" t="s">
        <v>0</v>
      </c>
      <c r="D3" s="259" t="str">
        <f>VLOOKUP("ばら-"&amp;A3&amp;"-B",'選手データ（ばら）'!E:L,4,0)</f>
        <v>後藤久美</v>
      </c>
      <c r="E3" s="275" t="s">
        <v>2</v>
      </c>
      <c r="F3" s="259" t="str">
        <f>VLOOKUP("ばら-"&amp;A3&amp;"-A",'選手データ（ばら）'!E:L,8,0)</f>
        <v>兵庫</v>
      </c>
      <c r="G3" s="273" t="s">
        <v>4</v>
      </c>
      <c r="H3" s="92"/>
      <c r="I3" s="108"/>
      <c r="J3" s="288">
        <v>3</v>
      </c>
      <c r="K3" s="286"/>
      <c r="L3" s="109"/>
      <c r="M3" s="110" t="s">
        <v>297</v>
      </c>
      <c r="N3" s="111"/>
      <c r="O3" s="94"/>
      <c r="P3" s="94"/>
      <c r="Q3" s="95"/>
      <c r="R3" s="95"/>
      <c r="S3" s="111" t="s">
        <v>297</v>
      </c>
      <c r="T3" s="112"/>
      <c r="U3" s="113"/>
      <c r="V3" s="114"/>
      <c r="W3" s="113"/>
      <c r="X3" s="114"/>
      <c r="Y3" s="98"/>
      <c r="Z3" s="259" t="str">
        <f>VLOOKUP("ばら-"&amp;AF3&amp;"-A",'選手データ（ばら）'!E:L,4,0)</f>
        <v>野井好子</v>
      </c>
      <c r="AA3" s="260" t="s">
        <v>0</v>
      </c>
      <c r="AB3" s="259" t="str">
        <f>VLOOKUP("ばら-"&amp;AF3&amp;"-B",'選手データ（ばら）'!E:L,4,0)</f>
        <v>藤田生美</v>
      </c>
      <c r="AC3" s="274" t="s">
        <v>2</v>
      </c>
      <c r="AD3" s="259" t="str">
        <f>VLOOKUP("ばら-"&amp;AF3&amp;"-A",'選手データ（ばら）'!E:L,8,0)</f>
        <v>大阪</v>
      </c>
      <c r="AE3" s="273" t="s">
        <v>5</v>
      </c>
      <c r="AF3" s="278">
        <v>29</v>
      </c>
    </row>
    <row r="4" spans="1:32" s="100" customFormat="1" ht="22.5" customHeight="1" thickTop="1">
      <c r="A4" s="278"/>
      <c r="B4" s="259"/>
      <c r="C4" s="276"/>
      <c r="D4" s="259"/>
      <c r="E4" s="275"/>
      <c r="F4" s="259">
        <f>IF(VLOOKUP("ばら-"&amp;A3&amp;"-B",'選手データ（ばら）'!E:L,8,0)=F3,"",VLOOKUP("ばら-"&amp;A3&amp;"-B",'選手データ（ばら）'!E:L,8,0))</f>
      </c>
      <c r="G4" s="273"/>
      <c r="H4" s="92"/>
      <c r="I4" s="117">
        <v>0</v>
      </c>
      <c r="J4" s="117"/>
      <c r="K4" s="118"/>
      <c r="L4" s="119"/>
      <c r="M4" s="102"/>
      <c r="N4" s="94"/>
      <c r="O4" s="94"/>
      <c r="P4" s="94"/>
      <c r="Q4" s="95"/>
      <c r="R4" s="95"/>
      <c r="S4" s="120"/>
      <c r="T4" s="121"/>
      <c r="U4" s="122"/>
      <c r="V4" s="123">
        <v>1</v>
      </c>
      <c r="W4" s="124"/>
      <c r="X4" s="125">
        <v>0</v>
      </c>
      <c r="Y4" s="98"/>
      <c r="Z4" s="259"/>
      <c r="AA4" s="260"/>
      <c r="AB4" s="259"/>
      <c r="AC4" s="274"/>
      <c r="AD4" s="259">
        <f>IF(VLOOKUP("ばら-"&amp;AF3&amp;"-B",'選手データ（ばら）'!E:L,8,0)=AD3,"",VLOOKUP("ばら-"&amp;AF3&amp;"-B",'選手データ（ばら）'!E:L,8,0))</f>
      </c>
      <c r="AE4" s="273"/>
      <c r="AF4" s="278"/>
    </row>
    <row r="5" spans="1:32" s="100" customFormat="1" ht="22.5" customHeight="1">
      <c r="A5" s="278">
        <v>3</v>
      </c>
      <c r="B5" s="259" t="str">
        <f>VLOOKUP("ばら-"&amp;A5&amp;"-A",'選手データ（ばら）'!E:L,4,0)</f>
        <v>大多和恵理</v>
      </c>
      <c r="C5" s="276" t="s">
        <v>0</v>
      </c>
      <c r="D5" s="259" t="str">
        <f>VLOOKUP("ばら-"&amp;A5&amp;"-B",'選手データ（ばら）'!E:L,4,0)</f>
        <v>村木真由美</v>
      </c>
      <c r="E5" s="275" t="s">
        <v>2</v>
      </c>
      <c r="F5" s="259" t="str">
        <f>VLOOKUP("ばら-"&amp;A5&amp;"-A",'選手データ（ばら）'!E:L,8,0)</f>
        <v>広島</v>
      </c>
      <c r="G5" s="273" t="s">
        <v>4</v>
      </c>
      <c r="H5" s="92"/>
      <c r="I5" s="126"/>
      <c r="J5" s="126"/>
      <c r="K5" s="127"/>
      <c r="L5" s="128"/>
      <c r="M5" s="129"/>
      <c r="N5" s="94"/>
      <c r="O5" s="94"/>
      <c r="P5" s="94"/>
      <c r="Q5" s="95"/>
      <c r="R5" s="95"/>
      <c r="S5" s="120"/>
      <c r="T5" s="121"/>
      <c r="U5" s="130"/>
      <c r="V5" s="131"/>
      <c r="W5" s="130"/>
      <c r="X5" s="131"/>
      <c r="Y5" s="268" t="s">
        <v>298</v>
      </c>
      <c r="Z5" s="259" t="str">
        <f>VLOOKUP("ばら-"&amp;AF5&amp;"-A",'選手データ（ばら）'!E:L,4,0)</f>
        <v>宮崎圭子</v>
      </c>
      <c r="AA5" s="260" t="s">
        <v>0</v>
      </c>
      <c r="AB5" s="259" t="str">
        <f>VLOOKUP("ばら-"&amp;AF5&amp;"-B",'選手データ（ばら）'!E:L,4,0)</f>
        <v>千口亜希子</v>
      </c>
      <c r="AC5" s="274" t="s">
        <v>2</v>
      </c>
      <c r="AD5" s="259" t="str">
        <f>VLOOKUP("ばら-"&amp;AF5&amp;"-A",'選手データ（ばら）'!E:L,8,0)</f>
        <v>東京</v>
      </c>
      <c r="AE5" s="273" t="s">
        <v>5</v>
      </c>
      <c r="AF5" s="278">
        <v>30</v>
      </c>
    </row>
    <row r="6" spans="1:32" s="100" customFormat="1" ht="22.5" customHeight="1" thickBot="1">
      <c r="A6" s="278"/>
      <c r="B6" s="259"/>
      <c r="C6" s="276"/>
      <c r="D6" s="259"/>
      <c r="E6" s="275"/>
      <c r="F6" s="259">
        <f>IF(VLOOKUP("ばら-"&amp;A5&amp;"-B",'選手データ（ばら）'!E:L,8,0)=F5,"",VLOOKUP("ばら-"&amp;A5&amp;"-B",'選手データ（ばら）'!E:L,8,0))</f>
      </c>
      <c r="G6" s="273"/>
      <c r="H6" s="92"/>
      <c r="I6" s="94"/>
      <c r="J6" s="285" t="s">
        <v>297</v>
      </c>
      <c r="K6" s="285"/>
      <c r="L6" s="117">
        <v>1</v>
      </c>
      <c r="M6" s="132"/>
      <c r="N6" s="133">
        <v>3</v>
      </c>
      <c r="O6" s="111"/>
      <c r="P6" s="94"/>
      <c r="Q6" s="95"/>
      <c r="R6" s="111"/>
      <c r="S6" s="134">
        <v>2</v>
      </c>
      <c r="T6" s="121"/>
      <c r="U6" s="123" t="s">
        <v>298</v>
      </c>
      <c r="V6" s="123"/>
      <c r="W6" s="123" t="s">
        <v>298</v>
      </c>
      <c r="X6" s="121"/>
      <c r="Y6" s="268"/>
      <c r="Z6" s="259"/>
      <c r="AA6" s="260"/>
      <c r="AB6" s="259"/>
      <c r="AC6" s="274"/>
      <c r="AD6" s="259">
        <f>IF(VLOOKUP("ばら-"&amp;AF5&amp;"-B",'選手データ（ばら）'!E:L,8,0)=AD5,"",VLOOKUP("ばら-"&amp;AF5&amp;"-B",'選手データ（ばら）'!E:L,8,0))</f>
      </c>
      <c r="AE6" s="273"/>
      <c r="AF6" s="278"/>
    </row>
    <row r="7" spans="1:33" s="100" customFormat="1" ht="22.5" customHeight="1" thickBot="1" thickTop="1">
      <c r="A7" s="278">
        <v>4</v>
      </c>
      <c r="B7" s="259" t="str">
        <f>VLOOKUP("ばら-"&amp;A7&amp;"-A",'選手データ（ばら）'!E:L,4,0)</f>
        <v>中村ミキ</v>
      </c>
      <c r="C7" s="276" t="s">
        <v>0</v>
      </c>
      <c r="D7" s="259" t="str">
        <f>VLOOKUP("ばら-"&amp;A7&amp;"-B",'選手データ（ばら）'!E:L,4,0)</f>
        <v>小野須真</v>
      </c>
      <c r="E7" s="275" t="s">
        <v>2</v>
      </c>
      <c r="F7" s="259" t="str">
        <f>VLOOKUP("ばら-"&amp;A7&amp;"-A",'選手データ（ばら）'!E:L,8,0)</f>
        <v>高知</v>
      </c>
      <c r="G7" s="273" t="s">
        <v>4</v>
      </c>
      <c r="H7" s="92"/>
      <c r="I7" s="108">
        <v>1</v>
      </c>
      <c r="J7" s="108"/>
      <c r="K7" s="126" t="s">
        <v>297</v>
      </c>
      <c r="L7" s="94"/>
      <c r="M7" s="135"/>
      <c r="N7" s="136"/>
      <c r="O7" s="94"/>
      <c r="P7" s="94"/>
      <c r="Q7" s="95"/>
      <c r="R7" s="95"/>
      <c r="S7" s="137"/>
      <c r="T7" s="106"/>
      <c r="U7" s="96" t="s">
        <v>297</v>
      </c>
      <c r="V7" s="96"/>
      <c r="W7" s="96"/>
      <c r="X7" s="96" t="s">
        <v>297</v>
      </c>
      <c r="Y7" s="98"/>
      <c r="Z7" s="259" t="str">
        <f>VLOOKUP("ばら-"&amp;AF7&amp;"-A",'選手データ（ばら）'!E:L,4,0)</f>
        <v>山下千鶴</v>
      </c>
      <c r="AA7" s="260" t="s">
        <v>0</v>
      </c>
      <c r="AB7" s="259" t="str">
        <f>VLOOKUP("ばら-"&amp;AF7&amp;"-B",'選手データ（ばら）'!E:L,4,0)</f>
        <v>神濃菜穂美</v>
      </c>
      <c r="AC7" s="274" t="s">
        <v>2</v>
      </c>
      <c r="AD7" s="99" t="str">
        <f>VLOOKUP("ばら-"&amp;AF7&amp;"-A",'選手データ（ばら）'!E:L,8,0)</f>
        <v>和歌山</v>
      </c>
      <c r="AE7" s="273" t="s">
        <v>5</v>
      </c>
      <c r="AF7" s="278">
        <v>31</v>
      </c>
      <c r="AG7" s="138"/>
    </row>
    <row r="8" spans="1:33" s="100" customFormat="1" ht="22.5" customHeight="1" thickTop="1">
      <c r="A8" s="278"/>
      <c r="B8" s="259"/>
      <c r="C8" s="276"/>
      <c r="D8" s="259"/>
      <c r="E8" s="275"/>
      <c r="F8" s="259">
        <f>IF(VLOOKUP("ばら-"&amp;A7&amp;"-B",'選手データ（ばら）'!E:L,8,0)=F7,"",VLOOKUP("ばら-"&amp;A7&amp;"-B",'選手データ（ばら）'!E:L,8,0))</f>
      </c>
      <c r="G8" s="273"/>
      <c r="H8" s="92"/>
      <c r="I8" s="135"/>
      <c r="J8" s="118"/>
      <c r="K8" s="94"/>
      <c r="L8" s="139"/>
      <c r="M8" s="135"/>
      <c r="N8" s="140"/>
      <c r="O8" s="94"/>
      <c r="P8" s="94"/>
      <c r="Q8" s="95"/>
      <c r="R8" s="95"/>
      <c r="S8" s="106"/>
      <c r="T8" s="141"/>
      <c r="U8" s="95"/>
      <c r="V8" s="95"/>
      <c r="W8" s="95"/>
      <c r="X8" s="106"/>
      <c r="Y8" s="98"/>
      <c r="Z8" s="259"/>
      <c r="AA8" s="260"/>
      <c r="AB8" s="259"/>
      <c r="AC8" s="274"/>
      <c r="AD8" s="107" t="str">
        <f>IF(VLOOKUP("ばら-"&amp;AF7&amp;"-B",'選手データ（ばら）'!E:L,8,0)=AD7,"",VLOOKUP("ばら-"&amp;AF7&amp;"-B",'選手データ（ばら）'!E:L,8,0))</f>
        <v>愛知</v>
      </c>
      <c r="AE8" s="273"/>
      <c r="AF8" s="278"/>
      <c r="AG8" s="138"/>
    </row>
    <row r="9" spans="1:33" s="100" customFormat="1" ht="22.5" customHeight="1" thickBot="1">
      <c r="A9" s="278">
        <v>5</v>
      </c>
      <c r="B9" s="259" t="str">
        <f>VLOOKUP("ばら-"&amp;A9&amp;"-A",'選手データ（ばら）'!E:L,4,0)</f>
        <v>川合千秋</v>
      </c>
      <c r="C9" s="276" t="s">
        <v>0</v>
      </c>
      <c r="D9" s="259" t="str">
        <f>VLOOKUP("ばら-"&amp;A9&amp;"-B",'選手データ（ばら）'!E:L,4,0)</f>
        <v>田中由美子</v>
      </c>
      <c r="E9" s="275" t="s">
        <v>2</v>
      </c>
      <c r="F9" s="259" t="str">
        <f>VLOOKUP("ばら-"&amp;A9&amp;"-A",'選手データ（ばら）'!E:L,8,0)</f>
        <v>京都</v>
      </c>
      <c r="G9" s="273" t="s">
        <v>4</v>
      </c>
      <c r="H9" s="92"/>
      <c r="I9" s="108"/>
      <c r="J9" s="142">
        <v>2</v>
      </c>
      <c r="K9" s="143"/>
      <c r="L9" s="144">
        <v>2</v>
      </c>
      <c r="M9" s="135"/>
      <c r="N9" s="140"/>
      <c r="O9" s="94"/>
      <c r="P9" s="94"/>
      <c r="Q9" s="95"/>
      <c r="R9" s="95"/>
      <c r="S9" s="122"/>
      <c r="T9" s="145"/>
      <c r="U9" s="131"/>
      <c r="V9" s="286">
        <v>2</v>
      </c>
      <c r="W9" s="287"/>
      <c r="X9" s="130"/>
      <c r="Y9" s="98"/>
      <c r="Z9" s="259" t="str">
        <f>VLOOKUP("ばら-"&amp;AF9&amp;"-A",'選手データ（ばら）'!E:L,4,0)</f>
        <v>玉城美紀</v>
      </c>
      <c r="AA9" s="260" t="s">
        <v>0</v>
      </c>
      <c r="AB9" s="259" t="str">
        <f>VLOOKUP("ばら-"&amp;AF9&amp;"-B",'選手データ（ばら）'!E:L,4,0)</f>
        <v>藤井喜久子</v>
      </c>
      <c r="AC9" s="274" t="s">
        <v>2</v>
      </c>
      <c r="AD9" s="259" t="str">
        <f>VLOOKUP("ばら-"&amp;AF9&amp;"-A",'選手データ（ばら）'!E:L,8,0)</f>
        <v>兵庫</v>
      </c>
      <c r="AE9" s="273" t="s">
        <v>5</v>
      </c>
      <c r="AF9" s="278">
        <v>32</v>
      </c>
      <c r="AG9" s="138"/>
    </row>
    <row r="10" spans="1:33" s="100" customFormat="1" ht="22.5" customHeight="1" thickTop="1">
      <c r="A10" s="278"/>
      <c r="B10" s="259"/>
      <c r="C10" s="276"/>
      <c r="D10" s="259"/>
      <c r="E10" s="275"/>
      <c r="F10" s="259">
        <f>IF(VLOOKUP("ばら-"&amp;A9&amp;"-B",'選手データ（ばら）'!E:L,8,0)=F9,"",VLOOKUP("ばら-"&amp;A9&amp;"-B",'選手データ（ばら）'!E:L,8,0))</f>
      </c>
      <c r="G10" s="273"/>
      <c r="H10" s="92"/>
      <c r="I10" s="146" t="s">
        <v>297</v>
      </c>
      <c r="J10" s="147"/>
      <c r="K10" s="148"/>
      <c r="L10" s="149"/>
      <c r="M10" s="135"/>
      <c r="N10" s="140"/>
      <c r="O10" s="94"/>
      <c r="P10" s="94"/>
      <c r="Q10" s="95"/>
      <c r="R10" s="95"/>
      <c r="S10" s="150">
        <v>1</v>
      </c>
      <c r="T10" s="151"/>
      <c r="U10" s="152"/>
      <c r="V10" s="121"/>
      <c r="W10" s="152"/>
      <c r="X10" s="123">
        <v>3</v>
      </c>
      <c r="Y10" s="98"/>
      <c r="Z10" s="259"/>
      <c r="AA10" s="260"/>
      <c r="AB10" s="259"/>
      <c r="AC10" s="274"/>
      <c r="AD10" s="259">
        <f>IF(VLOOKUP("ばら-"&amp;AF9&amp;"-B",'選手データ（ばら）'!E:L,8,0)=AD9,"",VLOOKUP("ばら-"&amp;AF9&amp;"-B",'選手データ（ばら）'!E:L,8,0))</f>
      </c>
      <c r="AE10" s="273"/>
      <c r="AF10" s="278"/>
      <c r="AG10" s="138"/>
    </row>
    <row r="11" spans="1:33" s="100" customFormat="1" ht="22.5" customHeight="1" thickBot="1">
      <c r="A11" s="278">
        <v>6</v>
      </c>
      <c r="B11" s="259" t="str">
        <f>VLOOKUP("ばら-"&amp;A11&amp;"-A",'選手データ（ばら）'!E:L,4,0)</f>
        <v>福井佳誉</v>
      </c>
      <c r="C11" s="276" t="s">
        <v>0</v>
      </c>
      <c r="D11" s="89" t="str">
        <f>VLOOKUP("ばら-"&amp;A11&amp;"-B",'選手データ（ばら）'!E:L,4,0)</f>
        <v>江本由美</v>
      </c>
      <c r="E11" s="275" t="s">
        <v>2</v>
      </c>
      <c r="F11" s="89" t="str">
        <f>VLOOKUP("ばら-"&amp;A11&amp;"-A",'選手データ（ばら）'!E:L,8,0)</f>
        <v>鳥取</v>
      </c>
      <c r="G11" s="273" t="s">
        <v>4</v>
      </c>
      <c r="H11" s="92"/>
      <c r="I11" s="93"/>
      <c r="J11" s="153"/>
      <c r="K11" s="154"/>
      <c r="L11" s="155"/>
      <c r="M11" s="135"/>
      <c r="N11" s="140"/>
      <c r="O11" s="94"/>
      <c r="P11" s="94"/>
      <c r="Q11" s="95"/>
      <c r="R11" s="95"/>
      <c r="S11" s="106"/>
      <c r="T11" s="95"/>
      <c r="U11" s="130"/>
      <c r="V11" s="113"/>
      <c r="W11" s="114"/>
      <c r="X11" s="113"/>
      <c r="Y11" s="98"/>
      <c r="Z11" s="259" t="str">
        <f>VLOOKUP("ばら-"&amp;AF11&amp;"-A",'選手データ（ばら）'!E:L,4,0)</f>
        <v>古里瑞枝</v>
      </c>
      <c r="AA11" s="260" t="s">
        <v>0</v>
      </c>
      <c r="AB11" s="259" t="str">
        <f>VLOOKUP("ばら-"&amp;AF11&amp;"-B",'選手データ（ばら）'!E:L,4,0)</f>
        <v>宮島久美子</v>
      </c>
      <c r="AC11" s="274" t="s">
        <v>2</v>
      </c>
      <c r="AD11" s="259" t="str">
        <f>VLOOKUP("ばら-"&amp;AF11&amp;"-A",'選手データ（ばら）'!E:L,8,0)</f>
        <v>岡山</v>
      </c>
      <c r="AE11" s="273" t="s">
        <v>5</v>
      </c>
      <c r="AF11" s="278">
        <v>33</v>
      </c>
      <c r="AG11" s="138"/>
    </row>
    <row r="12" spans="1:33" s="100" customFormat="1" ht="22.5" customHeight="1" thickBot="1" thickTop="1">
      <c r="A12" s="278"/>
      <c r="B12" s="259"/>
      <c r="C12" s="276"/>
      <c r="D12" s="89" t="str">
        <f>VLOOKUP("ばら-変更"&amp;A11&amp;"-B",'選手データ（ばら）'!E:L,4,0)</f>
        <v>藤田幸子</v>
      </c>
      <c r="E12" s="275"/>
      <c r="F12" s="156" t="s">
        <v>299</v>
      </c>
      <c r="G12" s="273"/>
      <c r="H12" s="92"/>
      <c r="I12" s="94"/>
      <c r="J12" s="146" t="s">
        <v>297</v>
      </c>
      <c r="K12" s="117">
        <v>3</v>
      </c>
      <c r="L12" s="155"/>
      <c r="M12" s="119"/>
      <c r="N12" s="140"/>
      <c r="O12" s="157" t="s">
        <v>297</v>
      </c>
      <c r="P12" s="111"/>
      <c r="Q12" s="111" t="s">
        <v>297</v>
      </c>
      <c r="R12" s="111"/>
      <c r="S12" s="106"/>
      <c r="T12" s="95"/>
      <c r="U12" s="123">
        <v>2</v>
      </c>
      <c r="V12" s="285" t="s">
        <v>297</v>
      </c>
      <c r="W12" s="285"/>
      <c r="X12" s="95"/>
      <c r="Y12" s="98"/>
      <c r="Z12" s="259"/>
      <c r="AA12" s="260"/>
      <c r="AB12" s="259"/>
      <c r="AC12" s="274"/>
      <c r="AD12" s="259">
        <f>IF(VLOOKUP("ばら-"&amp;AF11&amp;"-B",'選手データ（ばら）'!E:L,8,0)=AD11,"",VLOOKUP("ばら-"&amp;AF11&amp;"-B",'選手データ（ばら）'!E:L,8,0))</f>
      </c>
      <c r="AE12" s="273"/>
      <c r="AF12" s="278"/>
      <c r="AG12" s="138"/>
    </row>
    <row r="13" spans="1:30" s="100" customFormat="1" ht="22.5" customHeight="1" thickTop="1">
      <c r="A13" s="278">
        <v>7</v>
      </c>
      <c r="B13" s="259" t="str">
        <f>VLOOKUP("ばら-"&amp;A13&amp;"-A",'選手データ（ばら）'!E:L,4,0)</f>
        <v>東　　純子</v>
      </c>
      <c r="C13" s="276" t="s">
        <v>0</v>
      </c>
      <c r="D13" s="259" t="str">
        <f>VLOOKUP("ばら-"&amp;A13&amp;"-B",'選手データ（ばら）'!E:L,4,0)</f>
        <v>橋本千恵美</v>
      </c>
      <c r="E13" s="275" t="s">
        <v>2</v>
      </c>
      <c r="F13" s="259" t="str">
        <f>VLOOKUP("ばら-"&amp;A13&amp;"-A",'選手データ（ばら）'!E:L,8,0)</f>
        <v>兵庫</v>
      </c>
      <c r="G13" s="273" t="s">
        <v>4</v>
      </c>
      <c r="H13" s="92"/>
      <c r="I13" s="108">
        <v>3</v>
      </c>
      <c r="J13" s="126"/>
      <c r="K13" s="126" t="s">
        <v>297</v>
      </c>
      <c r="L13" s="129"/>
      <c r="M13" s="158">
        <v>1</v>
      </c>
      <c r="N13" s="159"/>
      <c r="O13" s="94"/>
      <c r="P13" s="160"/>
      <c r="Q13" s="103"/>
      <c r="R13" s="161"/>
      <c r="S13" s="95"/>
      <c r="T13" s="95"/>
      <c r="U13" s="162"/>
      <c r="V13" s="162"/>
      <c r="W13" s="162"/>
      <c r="X13" s="162"/>
      <c r="AA13" s="163"/>
      <c r="AD13" s="99"/>
    </row>
    <row r="14" spans="1:30" s="100" customFormat="1" ht="22.5" customHeight="1">
      <c r="A14" s="278"/>
      <c r="B14" s="259"/>
      <c r="C14" s="276"/>
      <c r="D14" s="259"/>
      <c r="E14" s="275"/>
      <c r="F14" s="259">
        <f>IF(VLOOKUP("ばら-"&amp;A13&amp;"-B",'選手データ（ばら）'!E:L,8,0)=F13,"",VLOOKUP("ばら-"&amp;A13&amp;"-B",'選手データ（ばら）'!E:L,8,0))</f>
      </c>
      <c r="G14" s="273"/>
      <c r="H14" s="92"/>
      <c r="I14" s="94"/>
      <c r="J14" s="164"/>
      <c r="K14" s="147"/>
      <c r="L14" s="129"/>
      <c r="M14" s="94"/>
      <c r="N14" s="129"/>
      <c r="O14" s="94"/>
      <c r="P14" s="160"/>
      <c r="Q14" s="103"/>
      <c r="R14" s="103"/>
      <c r="S14" s="95"/>
      <c r="T14" s="95"/>
      <c r="U14" s="162"/>
      <c r="V14" s="162"/>
      <c r="W14" s="162"/>
      <c r="X14" s="162"/>
      <c r="AA14" s="163"/>
      <c r="AD14" s="107"/>
    </row>
    <row r="15" spans="1:30" s="100" customFormat="1" ht="22.5" customHeight="1" thickBot="1">
      <c r="A15" s="278">
        <v>8</v>
      </c>
      <c r="B15" s="259" t="str">
        <f>VLOOKUP("ばら-"&amp;A15&amp;"-A",'選手データ（ばら）'!E:L,4,0)</f>
        <v>河合和代</v>
      </c>
      <c r="C15" s="276" t="s">
        <v>0</v>
      </c>
      <c r="D15" s="259" t="str">
        <f>VLOOKUP("ばら-"&amp;A15&amp;"-B",'選手データ（ばら）'!E:L,4,0)</f>
        <v>原田久美子</v>
      </c>
      <c r="E15" s="275" t="s">
        <v>2</v>
      </c>
      <c r="F15" s="259" t="str">
        <f>VLOOKUP("ばら-"&amp;A15&amp;"-A",'選手データ（ばら）'!E:L,8,0)</f>
        <v>岐阜</v>
      </c>
      <c r="G15" s="273" t="s">
        <v>4</v>
      </c>
      <c r="H15" s="92"/>
      <c r="I15" s="93"/>
      <c r="J15" s="283" t="s">
        <v>297</v>
      </c>
      <c r="K15" s="284"/>
      <c r="L15" s="165"/>
      <c r="M15" s="94"/>
      <c r="N15" s="129"/>
      <c r="O15" s="94"/>
      <c r="P15" s="160"/>
      <c r="Q15" s="103"/>
      <c r="R15" s="103"/>
      <c r="S15" s="95"/>
      <c r="T15" s="95"/>
      <c r="U15" s="162"/>
      <c r="V15" s="162"/>
      <c r="W15" s="162"/>
      <c r="X15" s="162"/>
      <c r="AA15" s="163"/>
      <c r="AD15" s="99"/>
    </row>
    <row r="16" spans="1:30" s="100" customFormat="1" ht="22.5" customHeight="1" thickTop="1">
      <c r="A16" s="278"/>
      <c r="B16" s="259"/>
      <c r="C16" s="276"/>
      <c r="D16" s="259"/>
      <c r="E16" s="275"/>
      <c r="F16" s="259">
        <f>IF(VLOOKUP("ばら-"&amp;A15&amp;"-B",'選手データ（ばら）'!E:L,8,0)=F15,"",VLOOKUP("ばら-"&amp;A15&amp;"-B",'選手データ（ばら）'!E:L,8,0))</f>
      </c>
      <c r="G16" s="273"/>
      <c r="H16" s="92"/>
      <c r="I16" s="146" t="s">
        <v>297</v>
      </c>
      <c r="J16" s="155"/>
      <c r="K16" s="155"/>
      <c r="L16" s="146" t="s">
        <v>297</v>
      </c>
      <c r="M16" s="94"/>
      <c r="N16" s="129"/>
      <c r="O16" s="94"/>
      <c r="P16" s="160"/>
      <c r="Q16" s="103"/>
      <c r="R16" s="103"/>
      <c r="S16" s="95"/>
      <c r="T16" s="95"/>
      <c r="U16" s="162"/>
      <c r="V16" s="162"/>
      <c r="W16" s="162"/>
      <c r="X16" s="162"/>
      <c r="AA16" s="163"/>
      <c r="AD16" s="107"/>
    </row>
    <row r="17" spans="1:30" s="100" customFormat="1" ht="22.5" customHeight="1">
      <c r="A17" s="278">
        <v>9</v>
      </c>
      <c r="B17" s="259" t="str">
        <f>VLOOKUP("ばら-"&amp;A17&amp;"-A",'選手データ（ばら）'!E:L,4,0)</f>
        <v>大谷典子</v>
      </c>
      <c r="C17" s="276" t="s">
        <v>0</v>
      </c>
      <c r="D17" s="259" t="str">
        <f>VLOOKUP("ばら-"&amp;A17&amp;"-B",'選手データ（ばら）'!E:L,4,0)</f>
        <v>野津久与</v>
      </c>
      <c r="E17" s="275" t="s">
        <v>2</v>
      </c>
      <c r="F17" s="259" t="str">
        <f>VLOOKUP("ばら-"&amp;A17&amp;"-A",'選手データ（ばら）'!E:L,8,0)</f>
        <v>島根</v>
      </c>
      <c r="G17" s="273" t="s">
        <v>4</v>
      </c>
      <c r="H17" s="92"/>
      <c r="I17" s="126"/>
      <c r="J17" s="166"/>
      <c r="K17" s="166"/>
      <c r="L17" s="135"/>
      <c r="M17" s="94"/>
      <c r="N17" s="129"/>
      <c r="O17" s="94"/>
      <c r="P17" s="160"/>
      <c r="Q17" s="103"/>
      <c r="R17" s="103"/>
      <c r="S17" s="95"/>
      <c r="T17" s="95"/>
      <c r="U17" s="162"/>
      <c r="V17" s="162"/>
      <c r="W17" s="162"/>
      <c r="X17" s="162"/>
      <c r="AA17" s="163"/>
      <c r="AD17" s="99"/>
    </row>
    <row r="18" spans="1:30" s="100" customFormat="1" ht="22.5" customHeight="1">
      <c r="A18" s="278"/>
      <c r="B18" s="259"/>
      <c r="C18" s="276"/>
      <c r="D18" s="259"/>
      <c r="E18" s="275"/>
      <c r="F18" s="259">
        <f>IF(VLOOKUP("ばら-"&amp;A17&amp;"-B",'選手データ（ばら）'!E:L,8,0)=F17,"",VLOOKUP("ばら-"&amp;A17&amp;"-B",'選手データ（ばら）'!E:L,8,0))</f>
      </c>
      <c r="G18" s="273"/>
      <c r="H18" s="92"/>
      <c r="I18" s="94"/>
      <c r="J18" s="117">
        <v>0</v>
      </c>
      <c r="K18" s="117">
        <v>0</v>
      </c>
      <c r="L18" s="135"/>
      <c r="M18" s="94"/>
      <c r="N18" s="129"/>
      <c r="O18" s="94"/>
      <c r="P18" s="160"/>
      <c r="Q18" s="103"/>
      <c r="R18" s="103"/>
      <c r="S18" s="95"/>
      <c r="T18" s="95"/>
      <c r="U18" s="162"/>
      <c r="V18" s="162"/>
      <c r="W18" s="162"/>
      <c r="X18" s="162"/>
      <c r="AA18" s="163"/>
      <c r="AD18" s="107"/>
    </row>
    <row r="19" spans="1:33" s="100" customFormat="1" ht="22.5" customHeight="1" thickBot="1">
      <c r="A19" s="278">
        <v>10</v>
      </c>
      <c r="B19" s="259" t="str">
        <f>VLOOKUP("ばら-"&amp;A19&amp;"-A",'選手データ（ばら）'!E:L,4,0)</f>
        <v>岡　　夕香</v>
      </c>
      <c r="C19" s="276" t="s">
        <v>0</v>
      </c>
      <c r="D19" s="259" t="str">
        <f>VLOOKUP("ばら-"&amp;A19&amp;"-B",'選手データ（ばら）'!E:L,4,0)</f>
        <v>杉岡薫里</v>
      </c>
      <c r="E19" s="275" t="s">
        <v>2</v>
      </c>
      <c r="F19" s="259" t="str">
        <f>VLOOKUP("ばら-"&amp;A19&amp;"-A",'選手データ（ばら）'!E:L,8,0)</f>
        <v>岡山</v>
      </c>
      <c r="G19" s="273" t="s">
        <v>4</v>
      </c>
      <c r="H19" s="92"/>
      <c r="I19" s="93" t="s">
        <v>297</v>
      </c>
      <c r="J19" s="93"/>
      <c r="K19" s="93"/>
      <c r="L19" s="167">
        <v>1</v>
      </c>
      <c r="M19" s="94"/>
      <c r="N19" s="129"/>
      <c r="O19" s="94"/>
      <c r="P19" s="160"/>
      <c r="Q19" s="103"/>
      <c r="R19" s="103"/>
      <c r="S19" s="95"/>
      <c r="T19" s="121"/>
      <c r="U19" s="131">
        <v>0</v>
      </c>
      <c r="V19" s="131"/>
      <c r="W19" s="131"/>
      <c r="X19" s="131">
        <v>2</v>
      </c>
      <c r="Y19" s="98"/>
      <c r="Z19" s="259" t="str">
        <f>VLOOKUP("ばら-"&amp;AF19&amp;"-A",'選手データ（ばら）'!E:L,4,0)</f>
        <v>加藤行江</v>
      </c>
      <c r="AA19" s="260" t="s">
        <v>0</v>
      </c>
      <c r="AB19" s="89" t="str">
        <f>VLOOKUP("ばら-"&amp;AF19&amp;"-B",'選手データ（ばら）'!E:L,4,0)</f>
        <v>水師常子</v>
      </c>
      <c r="AC19" s="274" t="s">
        <v>2</v>
      </c>
      <c r="AD19" s="259" t="str">
        <f>VLOOKUP("ばら-"&amp;AF19&amp;"-A",'選手データ（ばら）'!E:L,8,0)</f>
        <v>島根</v>
      </c>
      <c r="AE19" s="273" t="s">
        <v>5</v>
      </c>
      <c r="AF19" s="278">
        <v>34</v>
      </c>
      <c r="AG19" s="138"/>
    </row>
    <row r="20" spans="1:33" s="100" customFormat="1" ht="22.5" customHeight="1" thickTop="1">
      <c r="A20" s="278"/>
      <c r="B20" s="259"/>
      <c r="C20" s="276"/>
      <c r="D20" s="259"/>
      <c r="E20" s="275"/>
      <c r="F20" s="259">
        <f>IF(VLOOKUP("ばら-"&amp;A19&amp;"-B",'選手データ（ばら）'!E:L,8,0)=F19,"",VLOOKUP("ばら-"&amp;A19&amp;"-B",'選手データ（ばら）'!E:L,8,0))</f>
      </c>
      <c r="G20" s="273"/>
      <c r="H20" s="92"/>
      <c r="I20" s="94"/>
      <c r="J20" s="101"/>
      <c r="K20" s="94"/>
      <c r="L20" s="102"/>
      <c r="M20" s="94"/>
      <c r="N20" s="129"/>
      <c r="O20" s="94"/>
      <c r="P20" s="160"/>
      <c r="Q20" s="103"/>
      <c r="R20" s="103"/>
      <c r="S20" s="95"/>
      <c r="T20" s="121"/>
      <c r="U20" s="152"/>
      <c r="V20" s="121"/>
      <c r="W20" s="121"/>
      <c r="X20" s="152"/>
      <c r="Y20" s="98"/>
      <c r="Z20" s="259"/>
      <c r="AA20" s="260"/>
      <c r="AB20" s="89" t="str">
        <f>VLOOKUP("ばら-変更"&amp;AF19&amp;"-B",'選手データ（ばら）'!E:L,4,0)</f>
        <v>下田恵子</v>
      </c>
      <c r="AC20" s="274"/>
      <c r="AD20" s="259">
        <f>IF(VLOOKUP("ばら-"&amp;AF19&amp;"-B",'選手データ（ばら）'!E:L,8,0)=AD19,"",VLOOKUP("ばら-"&amp;AF19&amp;"-B",'選手データ（ばら）'!E:L,8,0))</f>
      </c>
      <c r="AE20" s="273"/>
      <c r="AF20" s="278"/>
      <c r="AG20" s="138"/>
    </row>
    <row r="21" spans="1:32" s="100" customFormat="1" ht="22.5" customHeight="1" thickBot="1">
      <c r="A21" s="278">
        <v>11</v>
      </c>
      <c r="B21" s="259" t="str">
        <f>VLOOKUP("ばら-"&amp;A21&amp;"-A",'選手データ（ばら）'!E:L,4,0)</f>
        <v>村尾晃子</v>
      </c>
      <c r="C21" s="276" t="s">
        <v>0</v>
      </c>
      <c r="D21" s="259" t="str">
        <f>VLOOKUP("ばら-"&amp;A21&amp;"-B",'選手データ（ばら）'!E:L,4,0)</f>
        <v>中野三恵</v>
      </c>
      <c r="E21" s="275" t="s">
        <v>2</v>
      </c>
      <c r="F21" s="259" t="str">
        <f>VLOOKUP("ばら-"&amp;A21&amp;"-A",'選手データ（ばら）'!E:L,8,0)</f>
        <v>福岡</v>
      </c>
      <c r="G21" s="273" t="s">
        <v>4</v>
      </c>
      <c r="H21" s="92"/>
      <c r="I21" s="126"/>
      <c r="J21" s="127" t="s">
        <v>297</v>
      </c>
      <c r="K21" s="126"/>
      <c r="L21" s="168"/>
      <c r="M21" s="111" t="s">
        <v>297</v>
      </c>
      <c r="N21" s="159"/>
      <c r="O21" s="94"/>
      <c r="P21" s="160"/>
      <c r="Q21" s="103"/>
      <c r="R21" s="103"/>
      <c r="S21" s="111">
        <v>0</v>
      </c>
      <c r="T21" s="133"/>
      <c r="U21" s="130"/>
      <c r="V21" s="131"/>
      <c r="W21" s="131">
        <v>3</v>
      </c>
      <c r="X21" s="130"/>
      <c r="Y21" s="98"/>
      <c r="Z21" s="259" t="str">
        <f>VLOOKUP("ばら-"&amp;AF21&amp;"-A",'選手データ（ばら）'!E:L,4,0)</f>
        <v>岸　　美枝</v>
      </c>
      <c r="AA21" s="260" t="s">
        <v>0</v>
      </c>
      <c r="AB21" s="259" t="str">
        <f>VLOOKUP("ばら-"&amp;AF21&amp;"-B",'選手データ（ばら）'!E:L,4,0)</f>
        <v>中島恵子</v>
      </c>
      <c r="AC21" s="274" t="s">
        <v>2</v>
      </c>
      <c r="AD21" s="259" t="str">
        <f>VLOOKUP("ばら-"&amp;AF21&amp;"-A",'選手データ（ばら）'!E:L,8,0)</f>
        <v>埼玉</v>
      </c>
      <c r="AE21" s="273" t="s">
        <v>5</v>
      </c>
      <c r="AF21" s="278">
        <v>35</v>
      </c>
    </row>
    <row r="22" spans="1:32" s="100" customFormat="1" ht="22.5" customHeight="1" thickTop="1">
      <c r="A22" s="278"/>
      <c r="B22" s="259"/>
      <c r="C22" s="276"/>
      <c r="D22" s="259"/>
      <c r="E22" s="275"/>
      <c r="F22" s="259">
        <f>IF(VLOOKUP("ばら-"&amp;A21&amp;"-B",'選手データ（ばら）'!E:L,8,0)=F21,"",VLOOKUP("ばら-"&amp;A21&amp;"-B",'選手データ（ばら）'!E:L,8,0))</f>
      </c>
      <c r="G22" s="273"/>
      <c r="H22" s="92"/>
      <c r="I22" s="117">
        <v>0</v>
      </c>
      <c r="J22" s="117"/>
      <c r="K22" s="118"/>
      <c r="L22" s="155"/>
      <c r="M22" s="169"/>
      <c r="N22" s="129"/>
      <c r="O22" s="94"/>
      <c r="P22" s="160"/>
      <c r="Q22" s="103"/>
      <c r="R22" s="103"/>
      <c r="S22" s="95"/>
      <c r="T22" s="170"/>
      <c r="U22" s="95"/>
      <c r="V22" s="95"/>
      <c r="W22" s="171"/>
      <c r="X22" s="172" t="s">
        <v>297</v>
      </c>
      <c r="Y22" s="98"/>
      <c r="Z22" s="259"/>
      <c r="AA22" s="260"/>
      <c r="AB22" s="259"/>
      <c r="AC22" s="274"/>
      <c r="AD22" s="259">
        <f>IF(VLOOKUP("ばら-"&amp;AF21&amp;"-B",'選手データ（ばら）'!E:L,8,0)=AD21,"",VLOOKUP("ばら-"&amp;AF21&amp;"-B",'選手データ（ばら）'!E:L,8,0))</f>
      </c>
      <c r="AE22" s="273"/>
      <c r="AF22" s="278"/>
    </row>
    <row r="23" spans="1:33" s="100" customFormat="1" ht="22.5" customHeight="1" thickBot="1">
      <c r="A23" s="278">
        <v>12</v>
      </c>
      <c r="B23" s="259" t="str">
        <f>VLOOKUP("ばら-"&amp;A23&amp;"-A",'選手データ（ばら）'!E:L,4,0)</f>
        <v>蜂谷直美</v>
      </c>
      <c r="C23" s="276" t="s">
        <v>0</v>
      </c>
      <c r="D23" s="259" t="str">
        <f>VLOOKUP("ばら-"&amp;A23&amp;"-B",'選手データ（ばら）'!E:L,4,0)</f>
        <v>田中一美</v>
      </c>
      <c r="E23" s="275" t="s">
        <v>2</v>
      </c>
      <c r="F23" s="259" t="str">
        <f>VLOOKUP("ばら-"&amp;A23&amp;"-A",'選手データ（ばら）'!E:L,8,0)</f>
        <v>大阪</v>
      </c>
      <c r="G23" s="273" t="s">
        <v>4</v>
      </c>
      <c r="H23" s="92"/>
      <c r="I23" s="108"/>
      <c r="J23" s="108"/>
      <c r="K23" s="173"/>
      <c r="L23" s="128"/>
      <c r="M23" s="129"/>
      <c r="N23" s="129"/>
      <c r="O23" s="94"/>
      <c r="P23" s="160"/>
      <c r="Q23" s="103"/>
      <c r="R23" s="103"/>
      <c r="S23" s="95"/>
      <c r="T23" s="141"/>
      <c r="U23" s="96"/>
      <c r="V23" s="96"/>
      <c r="W23" s="174"/>
      <c r="X23" s="96"/>
      <c r="Y23" s="98"/>
      <c r="Z23" s="259" t="str">
        <f>VLOOKUP("ばら-"&amp;AF23&amp;"-A",'選手データ（ばら）'!E:L,4,0)</f>
        <v>中村早智</v>
      </c>
      <c r="AA23" s="260" t="s">
        <v>0</v>
      </c>
      <c r="AB23" s="259" t="str">
        <f>VLOOKUP("ばら-"&amp;AF23&amp;"-B",'選手データ（ばら）'!E:L,4,0)</f>
        <v>杉本和美</v>
      </c>
      <c r="AC23" s="274" t="s">
        <v>2</v>
      </c>
      <c r="AD23" s="99" t="str">
        <f>VLOOKUP("ばら-"&amp;AF23&amp;"-A",'選手データ（ばら）'!E:L,8,0)</f>
        <v>大阪</v>
      </c>
      <c r="AE23" s="273" t="s">
        <v>5</v>
      </c>
      <c r="AF23" s="278">
        <v>36</v>
      </c>
      <c r="AG23" s="138"/>
    </row>
    <row r="24" spans="1:33" s="100" customFormat="1" ht="22.5" customHeight="1" thickBot="1" thickTop="1">
      <c r="A24" s="278"/>
      <c r="B24" s="259"/>
      <c r="C24" s="276"/>
      <c r="D24" s="259"/>
      <c r="E24" s="275"/>
      <c r="F24" s="259">
        <f>IF(VLOOKUP("ばら-"&amp;A23&amp;"-B",'選手データ（ばら）'!E:L,8,0)=F23,"",VLOOKUP("ばら-"&amp;A23&amp;"-B",'選手データ（ばら）'!E:L,8,0))</f>
      </c>
      <c r="G24" s="273"/>
      <c r="H24" s="92"/>
      <c r="I24" s="135"/>
      <c r="J24" s="117">
        <v>1</v>
      </c>
      <c r="K24" s="117"/>
      <c r="L24" s="146" t="s">
        <v>297</v>
      </c>
      <c r="M24" s="129"/>
      <c r="N24" s="175"/>
      <c r="O24" s="94"/>
      <c r="P24" s="160"/>
      <c r="Q24" s="103"/>
      <c r="R24" s="103"/>
      <c r="S24" s="95"/>
      <c r="T24" s="106"/>
      <c r="U24" s="172" t="s">
        <v>297</v>
      </c>
      <c r="V24" s="172"/>
      <c r="W24" s="172" t="s">
        <v>297</v>
      </c>
      <c r="X24" s="95"/>
      <c r="Y24" s="98"/>
      <c r="Z24" s="259"/>
      <c r="AA24" s="260"/>
      <c r="AB24" s="259"/>
      <c r="AC24" s="274"/>
      <c r="AD24" s="107" t="str">
        <f>IF(VLOOKUP("ばら-"&amp;AF23&amp;"-B",'選手データ（ばら）'!E:L,8,0)=AD23,"",VLOOKUP("ばら-"&amp;AF23&amp;"-B",'選手データ（ばら）'!E:L,8,0))</f>
        <v>奈良</v>
      </c>
      <c r="AE24" s="273"/>
      <c r="AF24" s="278"/>
      <c r="AG24" s="138"/>
    </row>
    <row r="25" spans="1:33" s="100" customFormat="1" ht="22.5" customHeight="1" thickTop="1">
      <c r="A25" s="278">
        <v>13</v>
      </c>
      <c r="B25" s="259" t="str">
        <f>VLOOKUP("ばら-"&amp;A25&amp;"-A",'選手データ（ばら）'!E:L,4,0)</f>
        <v>宮本陽子</v>
      </c>
      <c r="C25" s="276" t="s">
        <v>0</v>
      </c>
      <c r="D25" s="259" t="str">
        <f>VLOOKUP("ばら-"&amp;A25&amp;"-B",'選手データ（ばら）'!E:L,4,0)</f>
        <v>長岡久御子</v>
      </c>
      <c r="E25" s="275" t="s">
        <v>2</v>
      </c>
      <c r="F25" s="259" t="str">
        <f>VLOOKUP("ばら-"&amp;A25&amp;"-A",'選手データ（ばら）'!E:L,8,0)</f>
        <v>埼玉</v>
      </c>
      <c r="G25" s="273" t="s">
        <v>4</v>
      </c>
      <c r="H25" s="92"/>
      <c r="I25" s="108">
        <v>0</v>
      </c>
      <c r="J25" s="126"/>
      <c r="K25" s="126"/>
      <c r="L25" s="94" t="s">
        <v>297</v>
      </c>
      <c r="M25" s="94"/>
      <c r="N25" s="176" t="s">
        <v>297</v>
      </c>
      <c r="O25" s="111"/>
      <c r="P25" s="160"/>
      <c r="Q25" s="103"/>
      <c r="R25" s="177" t="s">
        <v>297</v>
      </c>
      <c r="S25" s="178"/>
      <c r="T25" s="95"/>
      <c r="U25" s="131">
        <v>0</v>
      </c>
      <c r="V25" s="131"/>
      <c r="W25" s="131"/>
      <c r="X25" s="131">
        <v>2</v>
      </c>
      <c r="Y25" s="98"/>
      <c r="Z25" s="259" t="str">
        <f>VLOOKUP("ばら-"&amp;AF25&amp;"-A",'選手データ（ばら）'!E:L,4,0)</f>
        <v>三好敦子</v>
      </c>
      <c r="AA25" s="260" t="s">
        <v>0</v>
      </c>
      <c r="AB25" s="259" t="str">
        <f>VLOOKUP("ばら-"&amp;AF25&amp;"-B",'選手データ（ばら）'!E:L,4,0)</f>
        <v>桝本清美</v>
      </c>
      <c r="AC25" s="274" t="s">
        <v>2</v>
      </c>
      <c r="AD25" s="259" t="str">
        <f>VLOOKUP("ばら-"&amp;AF25&amp;"-A",'選手データ（ばら）'!E:L,8,0)</f>
        <v>兵庫</v>
      </c>
      <c r="AE25" s="273" t="s">
        <v>5</v>
      </c>
      <c r="AF25" s="278">
        <v>37</v>
      </c>
      <c r="AG25" s="138"/>
    </row>
    <row r="26" spans="1:33" s="100" customFormat="1" ht="22.5" customHeight="1">
      <c r="A26" s="278"/>
      <c r="B26" s="259"/>
      <c r="C26" s="276"/>
      <c r="D26" s="259"/>
      <c r="E26" s="275"/>
      <c r="F26" s="259">
        <f>IF(VLOOKUP("ばら-"&amp;A25&amp;"-B",'選手データ（ばら）'!E:L,8,0)=F25,"",VLOOKUP("ばら-"&amp;A25&amp;"-B",'選手データ（ばら）'!E:L,8,0))</f>
      </c>
      <c r="G26" s="273"/>
      <c r="H26" s="92"/>
      <c r="I26" s="147"/>
      <c r="J26" s="179"/>
      <c r="K26" s="179"/>
      <c r="L26" s="147"/>
      <c r="M26" s="94"/>
      <c r="N26" s="139"/>
      <c r="O26" s="94"/>
      <c r="P26" s="160"/>
      <c r="Q26" s="103"/>
      <c r="R26" s="95"/>
      <c r="S26" s="103"/>
      <c r="T26" s="95"/>
      <c r="U26" s="152"/>
      <c r="V26" s="121"/>
      <c r="W26" s="121"/>
      <c r="X26" s="152"/>
      <c r="Y26" s="98"/>
      <c r="Z26" s="259"/>
      <c r="AA26" s="260"/>
      <c r="AB26" s="259"/>
      <c r="AC26" s="274"/>
      <c r="AD26" s="259">
        <f>IF(VLOOKUP("ばら-"&amp;AF25&amp;"-B",'選手データ（ばら）'!E:L,8,0)=AD25,"",VLOOKUP("ばら-"&amp;AF25&amp;"-B",'選手データ（ばら）'!E:L,8,0))</f>
      </c>
      <c r="AE26" s="273"/>
      <c r="AF26" s="278"/>
      <c r="AG26" s="138"/>
    </row>
    <row r="27" spans="1:33" s="100" customFormat="1" ht="22.5" customHeight="1" thickBot="1">
      <c r="A27" s="278">
        <v>14</v>
      </c>
      <c r="B27" s="259" t="str">
        <f>VLOOKUP("ばら-"&amp;A27&amp;"-A",'選手データ（ばら）'!E:L,4,0)</f>
        <v>鈴鹿美穂子</v>
      </c>
      <c r="C27" s="276" t="s">
        <v>0</v>
      </c>
      <c r="D27" s="259" t="str">
        <f>VLOOKUP("ばら-"&amp;A27&amp;"-B",'選手データ（ばら）'!E:L,4,0)</f>
        <v>浅野こずえ</v>
      </c>
      <c r="E27" s="275" t="s">
        <v>2</v>
      </c>
      <c r="F27" s="259" t="str">
        <f>VLOOKUP("ばら-"&amp;A27&amp;"-A",'選手データ（ばら）'!E:L,8,0)</f>
        <v>奈良</v>
      </c>
      <c r="G27" s="273" t="s">
        <v>4</v>
      </c>
      <c r="H27" s="92"/>
      <c r="I27" s="153"/>
      <c r="J27" s="93" t="s">
        <v>297</v>
      </c>
      <c r="K27" s="93"/>
      <c r="L27" s="153"/>
      <c r="M27" s="153"/>
      <c r="N27" s="139"/>
      <c r="O27" s="94"/>
      <c r="P27" s="160"/>
      <c r="Q27" s="103"/>
      <c r="R27" s="95"/>
      <c r="S27" s="103"/>
      <c r="T27" s="95"/>
      <c r="U27" s="130"/>
      <c r="V27" s="131"/>
      <c r="W27" s="131">
        <v>1</v>
      </c>
      <c r="X27" s="130"/>
      <c r="Y27" s="98"/>
      <c r="Z27" s="259" t="str">
        <f>VLOOKUP("ばら-"&amp;AF27&amp;"-A",'選手データ（ばら）'!E:L,4,0)</f>
        <v>中井珠美</v>
      </c>
      <c r="AA27" s="260" t="s">
        <v>0</v>
      </c>
      <c r="AB27" s="259" t="str">
        <f>VLOOKUP("ばら-"&amp;AF27&amp;"-B",'選手データ（ばら）'!E:L,4,0)</f>
        <v>伊藤明代</v>
      </c>
      <c r="AC27" s="274" t="s">
        <v>2</v>
      </c>
      <c r="AD27" s="259" t="str">
        <f>VLOOKUP("ばら-"&amp;AF27&amp;"-A",'選手データ（ばら）'!E:L,8,0)</f>
        <v>三重</v>
      </c>
      <c r="AE27" s="273" t="s">
        <v>5</v>
      </c>
      <c r="AF27" s="278">
        <v>38</v>
      </c>
      <c r="AG27" s="138"/>
    </row>
    <row r="28" spans="1:33" s="100" customFormat="1" ht="22.5" customHeight="1" thickTop="1">
      <c r="A28" s="278"/>
      <c r="B28" s="259"/>
      <c r="C28" s="276"/>
      <c r="D28" s="259"/>
      <c r="E28" s="275"/>
      <c r="F28" s="259">
        <f>IF(VLOOKUP("ばら-"&amp;A27&amp;"-B",'選手データ（ばら）'!E:L,8,0)=F27,"",VLOOKUP("ばら-"&amp;A27&amp;"-B",'選手データ（ばら）'!E:L,8,0))</f>
      </c>
      <c r="G28" s="273"/>
      <c r="H28" s="92"/>
      <c r="I28" s="146" t="s">
        <v>297</v>
      </c>
      <c r="J28" s="119"/>
      <c r="K28" s="135"/>
      <c r="L28" s="119"/>
      <c r="M28" s="180">
        <v>0</v>
      </c>
      <c r="N28" s="133"/>
      <c r="O28" s="94"/>
      <c r="P28" s="160"/>
      <c r="Q28" s="103"/>
      <c r="R28" s="95"/>
      <c r="S28" s="177" t="s">
        <v>297</v>
      </c>
      <c r="T28" s="178"/>
      <c r="U28" s="95"/>
      <c r="V28" s="95"/>
      <c r="W28" s="171"/>
      <c r="X28" s="172" t="s">
        <v>297</v>
      </c>
      <c r="Y28" s="98"/>
      <c r="Z28" s="259"/>
      <c r="AA28" s="260"/>
      <c r="AB28" s="259"/>
      <c r="AC28" s="274"/>
      <c r="AD28" s="259">
        <f>IF(VLOOKUP("ばら-"&amp;AF27&amp;"-B",'選手データ（ばら）'!E:L,8,0)=AD27,"",VLOOKUP("ばら-"&amp;AF27&amp;"-B",'選手データ（ばら）'!E:L,8,0))</f>
      </c>
      <c r="AE28" s="273"/>
      <c r="AF28" s="278"/>
      <c r="AG28" s="138"/>
    </row>
    <row r="29" spans="1:33" s="100" customFormat="1" ht="22.5" customHeight="1" thickBot="1">
      <c r="A29" s="278">
        <v>15</v>
      </c>
      <c r="B29" s="259" t="str">
        <f>VLOOKUP("ばら-"&amp;A29&amp;"-A",'選手データ（ばら）'!E:L,4,0)</f>
        <v>松本三枝</v>
      </c>
      <c r="C29" s="276" t="s">
        <v>0</v>
      </c>
      <c r="D29" s="259" t="str">
        <f>VLOOKUP("ばら-"&amp;A29&amp;"-B",'選手データ（ばら）'!E:L,4,0)</f>
        <v>高橋弘美</v>
      </c>
      <c r="E29" s="275" t="s">
        <v>2</v>
      </c>
      <c r="F29" s="259" t="str">
        <f>VLOOKUP("ばら-"&amp;A29&amp;"-A",'選手データ（ばら）'!E:L,8,0)</f>
        <v>鳥取</v>
      </c>
      <c r="G29" s="273" t="s">
        <v>4</v>
      </c>
      <c r="H29" s="92"/>
      <c r="I29" s="126"/>
      <c r="J29" s="166"/>
      <c r="K29" s="108"/>
      <c r="L29" s="166"/>
      <c r="M29" s="135"/>
      <c r="N29" s="135"/>
      <c r="O29" s="94"/>
      <c r="P29" s="160"/>
      <c r="Q29" s="103"/>
      <c r="R29" s="95"/>
      <c r="S29" s="95"/>
      <c r="T29" s="103"/>
      <c r="U29" s="96"/>
      <c r="V29" s="96"/>
      <c r="W29" s="174"/>
      <c r="X29" s="96"/>
      <c r="Y29" s="98"/>
      <c r="Z29" s="259" t="str">
        <f>VLOOKUP("ばら-"&amp;AF29&amp;"-A",'選手データ（ばら）'!E:L,4,0)</f>
        <v>堺　小百合</v>
      </c>
      <c r="AA29" s="260" t="s">
        <v>0</v>
      </c>
      <c r="AB29" s="259" t="str">
        <f>VLOOKUP("ばら-"&amp;AF29&amp;"-B",'選手データ（ばら）'!E:L,4,0)</f>
        <v>宮川里子</v>
      </c>
      <c r="AC29" s="274" t="s">
        <v>2</v>
      </c>
      <c r="AD29" s="259" t="str">
        <f>VLOOKUP("ばら-"&amp;AF29&amp;"-A",'選手データ（ばら）'!E:L,8,0)</f>
        <v>北海道</v>
      </c>
      <c r="AE29" s="273" t="s">
        <v>5</v>
      </c>
      <c r="AF29" s="278">
        <v>39</v>
      </c>
      <c r="AG29" s="138"/>
    </row>
    <row r="30" spans="1:33" s="100" customFormat="1" ht="22.5" customHeight="1" thickTop="1">
      <c r="A30" s="278"/>
      <c r="B30" s="259"/>
      <c r="C30" s="276"/>
      <c r="D30" s="259"/>
      <c r="E30" s="275"/>
      <c r="F30" s="259">
        <f>IF(VLOOKUP("ばら-"&amp;A29&amp;"-B",'選手データ（ばら）'!E:L,8,0)=F29,"",VLOOKUP("ばら-"&amp;A29&amp;"-B",'選手データ（ばら）'!E:L,8,0))</f>
      </c>
      <c r="G30" s="273"/>
      <c r="H30" s="92"/>
      <c r="I30" s="94"/>
      <c r="J30" s="117">
        <v>1</v>
      </c>
      <c r="K30" s="117"/>
      <c r="L30" s="117">
        <v>1</v>
      </c>
      <c r="M30" s="135"/>
      <c r="N30" s="135"/>
      <c r="O30" s="94"/>
      <c r="P30" s="160"/>
      <c r="Q30" s="103"/>
      <c r="R30" s="95"/>
      <c r="S30" s="95"/>
      <c r="T30" s="95"/>
      <c r="U30" s="172" t="s">
        <v>297</v>
      </c>
      <c r="V30" s="172"/>
      <c r="W30" s="172" t="s">
        <v>297</v>
      </c>
      <c r="X30" s="95"/>
      <c r="Y30" s="98"/>
      <c r="Z30" s="259"/>
      <c r="AA30" s="260"/>
      <c r="AB30" s="259"/>
      <c r="AC30" s="274"/>
      <c r="AD30" s="259">
        <f>IF(VLOOKUP("ばら-"&amp;AF29&amp;"-B",'選手データ（ばら）'!E:L,8,0)=AD29,"",VLOOKUP("ばら-"&amp;AF29&amp;"-B",'選手データ（ばら）'!E:L,8,0))</f>
      </c>
      <c r="AE30" s="273"/>
      <c r="AF30" s="278"/>
      <c r="AG30" s="138"/>
    </row>
    <row r="31" spans="1:33" s="100" customFormat="1" ht="22.5" customHeight="1" thickBot="1">
      <c r="A31" s="88"/>
      <c r="B31" s="89"/>
      <c r="C31" s="90"/>
      <c r="D31" s="89"/>
      <c r="E31" s="91"/>
      <c r="F31" s="181"/>
      <c r="G31" s="92"/>
      <c r="H31" s="92"/>
      <c r="I31" s="94"/>
      <c r="J31" s="94"/>
      <c r="K31" s="94"/>
      <c r="L31" s="94"/>
      <c r="M31" s="94"/>
      <c r="N31" s="94"/>
      <c r="O31" s="279" t="s">
        <v>297</v>
      </c>
      <c r="P31" s="182"/>
      <c r="Q31" s="168"/>
      <c r="R31" s="281">
        <v>3</v>
      </c>
      <c r="S31" s="95"/>
      <c r="T31" s="95"/>
      <c r="U31" s="95"/>
      <c r="V31" s="95"/>
      <c r="W31" s="95"/>
      <c r="X31" s="95"/>
      <c r="Y31" s="98"/>
      <c r="Z31" s="89"/>
      <c r="AA31" s="115"/>
      <c r="AB31" s="89"/>
      <c r="AC31" s="116"/>
      <c r="AD31" s="107"/>
      <c r="AE31" s="92"/>
      <c r="AF31" s="88"/>
      <c r="AG31" s="138"/>
    </row>
    <row r="32" spans="1:33" s="100" customFormat="1" ht="22.5" customHeight="1" thickTop="1">
      <c r="A32" s="88"/>
      <c r="B32" s="89"/>
      <c r="C32" s="90"/>
      <c r="D32" s="89"/>
      <c r="E32" s="91"/>
      <c r="F32" s="181"/>
      <c r="G32" s="92"/>
      <c r="H32" s="92"/>
      <c r="I32" s="94"/>
      <c r="J32" s="94"/>
      <c r="K32" s="94"/>
      <c r="L32" s="94"/>
      <c r="M32" s="94"/>
      <c r="N32" s="94"/>
      <c r="O32" s="280"/>
      <c r="P32" s="183"/>
      <c r="Q32" s="146"/>
      <c r="R32" s="282"/>
      <c r="S32" s="95"/>
      <c r="T32" s="95"/>
      <c r="U32" s="95"/>
      <c r="V32" s="95"/>
      <c r="W32" s="95"/>
      <c r="X32" s="95"/>
      <c r="Y32" s="98"/>
      <c r="Z32" s="89"/>
      <c r="AA32" s="115"/>
      <c r="AB32" s="89"/>
      <c r="AC32" s="116"/>
      <c r="AD32" s="107"/>
      <c r="AE32" s="92"/>
      <c r="AF32" s="88"/>
      <c r="AG32" s="138"/>
    </row>
    <row r="33" spans="1:32" s="100" customFormat="1" ht="22.5" customHeight="1" thickBot="1">
      <c r="A33" s="278">
        <v>16</v>
      </c>
      <c r="B33" s="89" t="str">
        <f>VLOOKUP("ばら-"&amp;A33&amp;"-A",'選手データ（ばら）'!E:L,4,0)</f>
        <v>近藤史子</v>
      </c>
      <c r="C33" s="276" t="s">
        <v>0</v>
      </c>
      <c r="D33" s="259" t="str">
        <f>VLOOKUP("ばら-"&amp;A33&amp;"-B",'選手データ（ばら）'!E:L,4,0)</f>
        <v>金井菊栄</v>
      </c>
      <c r="E33" s="275" t="s">
        <v>2</v>
      </c>
      <c r="F33" s="259" t="str">
        <f>VLOOKUP("ばら-"&amp;A33&amp;"-A",'選手データ（ばら）'!E:L,8,0)</f>
        <v>東京</v>
      </c>
      <c r="G33" s="273" t="s">
        <v>4</v>
      </c>
      <c r="H33" s="92"/>
      <c r="I33" s="93" t="s">
        <v>297</v>
      </c>
      <c r="J33" s="93"/>
      <c r="K33" s="93"/>
      <c r="L33" s="93" t="s">
        <v>297</v>
      </c>
      <c r="M33" s="94"/>
      <c r="N33" s="94"/>
      <c r="O33" s="94"/>
      <c r="P33" s="184"/>
      <c r="Q33" s="95"/>
      <c r="R33" s="106"/>
      <c r="S33" s="121"/>
      <c r="T33" s="121"/>
      <c r="U33" s="131">
        <v>3</v>
      </c>
      <c r="V33" s="131"/>
      <c r="W33" s="131"/>
      <c r="X33" s="113" t="s">
        <v>297</v>
      </c>
      <c r="Y33" s="98"/>
      <c r="Z33" s="259" t="str">
        <f>VLOOKUP("ばら-"&amp;AF33&amp;"-A",'選手データ（ばら）'!E:L,4,0)</f>
        <v>打和久美子</v>
      </c>
      <c r="AA33" s="260" t="s">
        <v>0</v>
      </c>
      <c r="AB33" s="259" t="str">
        <f>VLOOKUP("ばら-"&amp;AF33&amp;"-B",'選手データ（ばら）'!E:L,4,0)</f>
        <v>神社純子</v>
      </c>
      <c r="AC33" s="274" t="s">
        <v>2</v>
      </c>
      <c r="AD33" s="259" t="str">
        <f>VLOOKUP("ばら-"&amp;AF33&amp;"-A",'選手データ（ばら）'!E:L,8,0)</f>
        <v>京都</v>
      </c>
      <c r="AE33" s="273" t="s">
        <v>5</v>
      </c>
      <c r="AF33" s="278">
        <v>40</v>
      </c>
    </row>
    <row r="34" spans="1:32" s="100" customFormat="1" ht="22.5" customHeight="1" thickTop="1">
      <c r="A34" s="278"/>
      <c r="B34" s="89" t="str">
        <f>VLOOKUP("ばら-変更"&amp;A33&amp;"-A",'選手データ（ばら）'!E:L,4,0)</f>
        <v>菊　　直子</v>
      </c>
      <c r="C34" s="276"/>
      <c r="D34" s="259"/>
      <c r="E34" s="275"/>
      <c r="F34" s="259">
        <f>IF(VLOOKUP("ばら-"&amp;A33&amp;"-B",'選手データ（ばら）'!E:L,8,0)=F33,"",VLOOKUP("ばら-"&amp;A33&amp;"-B",'選手データ（ばら）'!E:L,8,0))</f>
      </c>
      <c r="G34" s="273"/>
      <c r="H34" s="92"/>
      <c r="I34" s="185"/>
      <c r="J34" s="186"/>
      <c r="K34" s="94"/>
      <c r="L34" s="102"/>
      <c r="M34" s="94"/>
      <c r="N34" s="94"/>
      <c r="O34" s="94"/>
      <c r="P34" s="184"/>
      <c r="Q34" s="95"/>
      <c r="R34" s="106"/>
      <c r="S34" s="121"/>
      <c r="T34" s="121"/>
      <c r="U34" s="152"/>
      <c r="V34" s="121"/>
      <c r="W34" s="121"/>
      <c r="X34" s="171"/>
      <c r="Y34" s="98"/>
      <c r="Z34" s="259"/>
      <c r="AA34" s="260"/>
      <c r="AB34" s="259"/>
      <c r="AC34" s="274"/>
      <c r="AD34" s="259">
        <f>IF(VLOOKUP("ばら-"&amp;AF33&amp;"-B",'選手データ（ばら）'!E:L,8,0)=AD33,"",VLOOKUP("ばら-"&amp;AF33&amp;"-B",'選手データ（ばら）'!E:L,8,0))</f>
      </c>
      <c r="AE34" s="273"/>
      <c r="AF34" s="278"/>
    </row>
    <row r="35" spans="1:32" s="100" customFormat="1" ht="22.5" customHeight="1" thickBot="1">
      <c r="A35" s="278">
        <v>17</v>
      </c>
      <c r="B35" s="259" t="str">
        <f>VLOOKUP("ばら-"&amp;A35&amp;"-A",'選手データ（ばら）'!E:L,4,0)</f>
        <v>中野幸子</v>
      </c>
      <c r="C35" s="276" t="s">
        <v>0</v>
      </c>
      <c r="D35" s="259" t="str">
        <f>VLOOKUP("ばら-"&amp;A35&amp;"-B",'選手データ（ばら）'!E:L,4,0)</f>
        <v>塚本美砂恵</v>
      </c>
      <c r="E35" s="275" t="s">
        <v>2</v>
      </c>
      <c r="F35" s="259" t="str">
        <f>VLOOKUP("ばら-"&amp;A35&amp;"-A",'選手データ（ばら）'!E:L,8,0)</f>
        <v>三重</v>
      </c>
      <c r="G35" s="273" t="s">
        <v>4</v>
      </c>
      <c r="H35" s="92"/>
      <c r="I35" s="166"/>
      <c r="J35" s="108">
        <v>0</v>
      </c>
      <c r="K35" s="108"/>
      <c r="L35" s="168"/>
      <c r="M35" s="111" t="s">
        <v>297</v>
      </c>
      <c r="N35" s="111"/>
      <c r="O35" s="94"/>
      <c r="P35" s="184"/>
      <c r="Q35" s="95"/>
      <c r="R35" s="106"/>
      <c r="S35" s="133">
        <v>2</v>
      </c>
      <c r="T35" s="133"/>
      <c r="U35" s="130"/>
      <c r="V35" s="131"/>
      <c r="W35" s="131">
        <v>0</v>
      </c>
      <c r="X35" s="114"/>
      <c r="Y35" s="98"/>
      <c r="Z35" s="259" t="str">
        <f>VLOOKUP("ばら-"&amp;AF35&amp;"-A",'選手データ（ばら）'!E:L,4,0)</f>
        <v>鰤岡亜希子</v>
      </c>
      <c r="AA35" s="260" t="s">
        <v>0</v>
      </c>
      <c r="AB35" s="259" t="str">
        <f>VLOOKUP("ばら-"&amp;AF35&amp;"-B",'選手データ（ばら）'!E:L,4,0)</f>
        <v>先東理恵子</v>
      </c>
      <c r="AC35" s="274" t="s">
        <v>2</v>
      </c>
      <c r="AD35" s="259" t="str">
        <f>VLOOKUP("ばら-"&amp;AF35&amp;"-A",'選手データ（ばら）'!E:L,8,0)</f>
        <v>鳥取</v>
      </c>
      <c r="AE35" s="273" t="s">
        <v>5</v>
      </c>
      <c r="AF35" s="278">
        <v>41</v>
      </c>
    </row>
    <row r="36" spans="1:32" s="100" customFormat="1" ht="22.5" customHeight="1" thickTop="1">
      <c r="A36" s="278"/>
      <c r="B36" s="259"/>
      <c r="C36" s="276"/>
      <c r="D36" s="259"/>
      <c r="E36" s="275"/>
      <c r="F36" s="259">
        <f>IF(VLOOKUP("ばら-"&amp;A35&amp;"-B",'選手データ（ばら）'!E:L,8,0)=F35,"",VLOOKUP("ばら-"&amp;A35&amp;"-B",'選手データ（ばら）'!E:L,8,0))</f>
      </c>
      <c r="G36" s="273"/>
      <c r="H36" s="92"/>
      <c r="I36" s="117">
        <v>1</v>
      </c>
      <c r="J36" s="202"/>
      <c r="K36" s="118"/>
      <c r="L36" s="155"/>
      <c r="M36" s="169"/>
      <c r="N36" s="94"/>
      <c r="O36" s="94"/>
      <c r="P36" s="184"/>
      <c r="Q36" s="95"/>
      <c r="R36" s="106"/>
      <c r="S36" s="121"/>
      <c r="T36" s="200"/>
      <c r="U36" s="121"/>
      <c r="V36" s="121"/>
      <c r="W36" s="152"/>
      <c r="X36" s="123">
        <v>0</v>
      </c>
      <c r="Y36" s="98"/>
      <c r="Z36" s="259"/>
      <c r="AA36" s="260"/>
      <c r="AB36" s="259"/>
      <c r="AC36" s="274"/>
      <c r="AD36" s="259">
        <f>IF(VLOOKUP("ばら-"&amp;AF35&amp;"-B",'選手データ（ばら）'!E:L,8,0)=AD35,"",VLOOKUP("ばら-"&amp;AF35&amp;"-B",'選手データ（ばら）'!E:L,8,0))</f>
      </c>
      <c r="AE36" s="273"/>
      <c r="AF36" s="278"/>
    </row>
    <row r="37" spans="1:32" s="100" customFormat="1" ht="22.5" customHeight="1" thickBot="1">
      <c r="A37" s="278">
        <v>18</v>
      </c>
      <c r="B37" s="259" t="str">
        <f>VLOOKUP("ばら-"&amp;A37&amp;"-A",'選手データ（ばら）'!E:L,4,0)</f>
        <v>小椋初恵</v>
      </c>
      <c r="C37" s="276" t="s">
        <v>0</v>
      </c>
      <c r="D37" s="259" t="str">
        <f>VLOOKUP("ばら-"&amp;A37&amp;"-B",'選手データ（ばら）'!E:L,4,0)</f>
        <v>山田美鈴</v>
      </c>
      <c r="E37" s="275" t="s">
        <v>2</v>
      </c>
      <c r="F37" s="259" t="str">
        <f>VLOOKUP("ばら-"&amp;A37&amp;"-A",'選手データ（ばら）'!E:L,8,0)</f>
        <v>岡山</v>
      </c>
      <c r="G37" s="273" t="s">
        <v>4</v>
      </c>
      <c r="H37" s="92"/>
      <c r="I37" s="126"/>
      <c r="J37" s="128"/>
      <c r="K37" s="127"/>
      <c r="L37" s="128"/>
      <c r="M37" s="129"/>
      <c r="N37" s="94"/>
      <c r="O37" s="94"/>
      <c r="P37" s="184"/>
      <c r="Q37" s="95"/>
      <c r="R37" s="106"/>
      <c r="S37" s="95"/>
      <c r="T37" s="141"/>
      <c r="U37" s="96"/>
      <c r="V37" s="96"/>
      <c r="W37" s="174"/>
      <c r="X37" s="96"/>
      <c r="Y37" s="98"/>
      <c r="Z37" s="259" t="str">
        <f>VLOOKUP("ばら-"&amp;AF37&amp;"-A",'選手データ（ばら）'!E:L,4,0)</f>
        <v>大野倫子</v>
      </c>
      <c r="AA37" s="260" t="s">
        <v>0</v>
      </c>
      <c r="AB37" s="259" t="str">
        <f>VLOOKUP("ばら-"&amp;AF37&amp;"-B",'選手データ（ばら）'!E:L,4,0)</f>
        <v>加納恵美子</v>
      </c>
      <c r="AC37" s="274" t="s">
        <v>2</v>
      </c>
      <c r="AD37" s="259" t="str">
        <f>VLOOKUP("ばら-"&amp;AF37&amp;"-A",'選手データ（ばら）'!E:L,8,0)</f>
        <v>愛知</v>
      </c>
      <c r="AE37" s="273" t="s">
        <v>5</v>
      </c>
      <c r="AF37" s="278">
        <v>42</v>
      </c>
    </row>
    <row r="38" spans="1:32" s="100" customFormat="1" ht="22.5" customHeight="1" thickBot="1" thickTop="1">
      <c r="A38" s="278"/>
      <c r="B38" s="259"/>
      <c r="C38" s="276"/>
      <c r="D38" s="259"/>
      <c r="E38" s="275"/>
      <c r="F38" s="259">
        <f>IF(VLOOKUP("ばら-"&amp;A37&amp;"-B",'選手データ（ばら）'!E:L,8,0)=F37,"",VLOOKUP("ばら-"&amp;A37&amp;"-B",'選手データ（ばら）'!E:L,8,0))</f>
      </c>
      <c r="G38" s="273"/>
      <c r="H38" s="92"/>
      <c r="I38" s="94"/>
      <c r="J38" s="146" t="s">
        <v>297</v>
      </c>
      <c r="K38" s="146"/>
      <c r="L38" s="117">
        <v>3</v>
      </c>
      <c r="M38" s="132"/>
      <c r="N38" s="201">
        <v>3</v>
      </c>
      <c r="O38" s="111"/>
      <c r="P38" s="184"/>
      <c r="Q38" s="95"/>
      <c r="R38" s="187" t="s">
        <v>297</v>
      </c>
      <c r="S38" s="111"/>
      <c r="T38" s="106"/>
      <c r="U38" s="172" t="s">
        <v>297</v>
      </c>
      <c r="V38" s="172"/>
      <c r="W38" s="172" t="s">
        <v>297</v>
      </c>
      <c r="X38" s="95"/>
      <c r="Y38" s="98"/>
      <c r="Z38" s="259"/>
      <c r="AA38" s="260"/>
      <c r="AB38" s="259"/>
      <c r="AC38" s="274"/>
      <c r="AD38" s="259">
        <f>IF(VLOOKUP("ばら-"&amp;AF37&amp;"-B",'選手データ（ばら）'!E:L,8,0)=AD37,"",VLOOKUP("ばら-"&amp;AF37&amp;"-B",'選手データ（ばら）'!E:L,8,0))</f>
      </c>
      <c r="AE38" s="273"/>
      <c r="AF38" s="278"/>
    </row>
    <row r="39" spans="1:33" s="100" customFormat="1" ht="22.5" customHeight="1" thickBot="1" thickTop="1">
      <c r="A39" s="278">
        <v>19</v>
      </c>
      <c r="B39" s="259" t="str">
        <f>VLOOKUP("ばら-"&amp;A39&amp;"-A",'選手データ（ばら）'!E:L,4,0)</f>
        <v>安藤美佐代</v>
      </c>
      <c r="C39" s="276" t="s">
        <v>0</v>
      </c>
      <c r="D39" s="259" t="str">
        <f>VLOOKUP("ばら-"&amp;A39&amp;"-B",'選手データ（ばら）'!E:L,4,0)</f>
        <v>長宗千勢子</v>
      </c>
      <c r="E39" s="275" t="s">
        <v>2</v>
      </c>
      <c r="F39" s="99" t="str">
        <f>VLOOKUP("ばら-"&amp;A39&amp;"-A",'選手データ（ばら）'!E:L,8,0)</f>
        <v>大阪</v>
      </c>
      <c r="G39" s="273" t="s">
        <v>4</v>
      </c>
      <c r="H39" s="92"/>
      <c r="I39" s="108">
        <v>0</v>
      </c>
      <c r="J39" s="108"/>
      <c r="K39" s="108"/>
      <c r="L39" s="135">
        <v>1</v>
      </c>
      <c r="M39" s="135"/>
      <c r="N39" s="144"/>
      <c r="O39" s="139"/>
      <c r="P39" s="184"/>
      <c r="Q39" s="95"/>
      <c r="R39" s="141"/>
      <c r="S39" s="161"/>
      <c r="T39" s="95"/>
      <c r="U39" s="96" t="s">
        <v>297</v>
      </c>
      <c r="V39" s="96"/>
      <c r="W39" s="96"/>
      <c r="X39" s="96" t="s">
        <v>297</v>
      </c>
      <c r="Y39" s="98"/>
      <c r="Z39" s="259" t="str">
        <f>VLOOKUP("ばら-"&amp;AF39&amp;"-A",'選手データ（ばら）'!E:L,4,0)</f>
        <v>太田郁子</v>
      </c>
      <c r="AA39" s="260" t="s">
        <v>0</v>
      </c>
      <c r="AB39" s="259" t="str">
        <f>VLOOKUP("ばら-"&amp;AF39&amp;"-B",'選手データ（ばら）'!E:L,4,0)</f>
        <v>池上京子</v>
      </c>
      <c r="AC39" s="274" t="s">
        <v>2</v>
      </c>
      <c r="AD39" s="259" t="str">
        <f>VLOOKUP("ばら-"&amp;AF39&amp;"-A",'選手データ（ばら）'!E:L,8,0)</f>
        <v>長野</v>
      </c>
      <c r="AE39" s="273" t="s">
        <v>5</v>
      </c>
      <c r="AF39" s="278">
        <v>43</v>
      </c>
      <c r="AG39" s="138"/>
    </row>
    <row r="40" spans="1:33" s="100" customFormat="1" ht="22.5" customHeight="1" thickTop="1">
      <c r="A40" s="278"/>
      <c r="B40" s="259"/>
      <c r="C40" s="276"/>
      <c r="D40" s="259"/>
      <c r="E40" s="275"/>
      <c r="F40" s="107" t="str">
        <f>IF(VLOOKUP("ばら-"&amp;A39&amp;"-B",'選手データ（ばら）'!E:L,8,0)=F39,"",VLOOKUP("ばら-"&amp;A39&amp;"-B",'選手データ（ばら）'!E:L,8,0))</f>
        <v>兵庫</v>
      </c>
      <c r="G40" s="273"/>
      <c r="H40" s="92"/>
      <c r="I40" s="94"/>
      <c r="J40" s="164"/>
      <c r="K40" s="179"/>
      <c r="L40" s="147"/>
      <c r="M40" s="94"/>
      <c r="N40" s="139"/>
      <c r="O40" s="139"/>
      <c r="P40" s="184"/>
      <c r="Q40" s="95"/>
      <c r="R40" s="141"/>
      <c r="S40" s="103"/>
      <c r="T40" s="103"/>
      <c r="U40" s="95"/>
      <c r="V40" s="95"/>
      <c r="W40" s="95"/>
      <c r="X40" s="106"/>
      <c r="Y40" s="98"/>
      <c r="Z40" s="259"/>
      <c r="AA40" s="260"/>
      <c r="AB40" s="259"/>
      <c r="AC40" s="274"/>
      <c r="AD40" s="259">
        <f>IF(VLOOKUP("ばら-"&amp;AF39&amp;"-B",'選手データ（ばら）'!E:L,8,0)=AD39,"",VLOOKUP("ばら-"&amp;AF39&amp;"-B",'選手データ（ばら）'!E:L,8,0))</f>
      </c>
      <c r="AE40" s="273"/>
      <c r="AF40" s="278"/>
      <c r="AG40" s="138"/>
    </row>
    <row r="41" spans="1:33" s="100" customFormat="1" ht="22.5" customHeight="1" thickBot="1">
      <c r="A41" s="278">
        <v>20</v>
      </c>
      <c r="B41" s="259" t="str">
        <f>VLOOKUP("ばら-"&amp;A41&amp;"-A",'選手データ（ばら）'!E:L,4,0)</f>
        <v>河盛由香利</v>
      </c>
      <c r="C41" s="276" t="s">
        <v>0</v>
      </c>
      <c r="D41" s="259" t="str">
        <f>VLOOKUP("ばら-"&amp;A41&amp;"-B",'選手データ（ばら）'!E:L,4,0)</f>
        <v>増田智美</v>
      </c>
      <c r="E41" s="275" t="s">
        <v>2</v>
      </c>
      <c r="F41" s="259" t="str">
        <f>VLOOKUP("ばら-"&amp;A41&amp;"-A",'選手データ（ばら）'!E:L,8,0)</f>
        <v>広島</v>
      </c>
      <c r="G41" s="273" t="s">
        <v>4</v>
      </c>
      <c r="H41" s="92"/>
      <c r="I41" s="93"/>
      <c r="J41" s="188" t="s">
        <v>297</v>
      </c>
      <c r="K41" s="96"/>
      <c r="L41" s="153"/>
      <c r="M41" s="203"/>
      <c r="N41" s="144"/>
      <c r="O41" s="139"/>
      <c r="P41" s="184"/>
      <c r="Q41" s="95"/>
      <c r="R41" s="141"/>
      <c r="S41" s="103"/>
      <c r="T41" s="189"/>
      <c r="U41" s="113"/>
      <c r="V41" s="131"/>
      <c r="W41" s="131">
        <v>2</v>
      </c>
      <c r="X41" s="130"/>
      <c r="Y41" s="98"/>
      <c r="Z41" s="259" t="str">
        <f>VLOOKUP("ばら-"&amp;AF41&amp;"-A",'選手データ（ばら）'!E:L,4,0)</f>
        <v>宮谷経子</v>
      </c>
      <c r="AA41" s="260" t="s">
        <v>0</v>
      </c>
      <c r="AB41" s="259" t="str">
        <f>VLOOKUP("ばら-"&amp;AF41&amp;"-B",'選手データ（ばら）'!E:L,4,0)</f>
        <v>西井裕子</v>
      </c>
      <c r="AC41" s="274" t="s">
        <v>2</v>
      </c>
      <c r="AD41" s="259" t="str">
        <f>VLOOKUP("ばら-"&amp;AF41&amp;"-A",'選手データ（ばら）'!E:L,8,0)</f>
        <v>兵庫</v>
      </c>
      <c r="AE41" s="273" t="s">
        <v>5</v>
      </c>
      <c r="AF41" s="278">
        <v>44</v>
      </c>
      <c r="AG41" s="138"/>
    </row>
    <row r="42" spans="1:33" s="100" customFormat="1" ht="22.5" customHeight="1" thickTop="1">
      <c r="A42" s="278"/>
      <c r="B42" s="259"/>
      <c r="C42" s="276"/>
      <c r="D42" s="259"/>
      <c r="E42" s="275"/>
      <c r="F42" s="259">
        <f>IF(VLOOKUP("ばら-"&amp;A41&amp;"-B",'選手データ（ばら）'!E:L,8,0)=F41,"",VLOOKUP("ばら-"&amp;A41&amp;"-B",'選手データ（ばら）'!E:L,8,0))</f>
      </c>
      <c r="G42" s="273"/>
      <c r="H42" s="92"/>
      <c r="I42" s="146" t="s">
        <v>297</v>
      </c>
      <c r="J42" s="155"/>
      <c r="K42" s="101"/>
      <c r="L42" s="155"/>
      <c r="M42" s="180">
        <v>3</v>
      </c>
      <c r="N42" s="133"/>
      <c r="O42" s="139"/>
      <c r="P42" s="184"/>
      <c r="Q42" s="95"/>
      <c r="R42" s="141"/>
      <c r="S42" s="177" t="s">
        <v>297</v>
      </c>
      <c r="T42" s="177"/>
      <c r="U42" s="171"/>
      <c r="V42" s="121"/>
      <c r="W42" s="152"/>
      <c r="X42" s="123">
        <v>0</v>
      </c>
      <c r="Y42" s="98"/>
      <c r="Z42" s="259"/>
      <c r="AA42" s="260"/>
      <c r="AB42" s="259"/>
      <c r="AC42" s="274"/>
      <c r="AD42" s="259">
        <f>IF(VLOOKUP("ばら-"&amp;AF41&amp;"-B",'選手データ（ばら）'!E:L,8,0)=AD41,"",VLOOKUP("ばら-"&amp;AF41&amp;"-B",'選手データ（ばら）'!E:L,8,0))</f>
      </c>
      <c r="AE42" s="273"/>
      <c r="AF42" s="278"/>
      <c r="AG42" s="138"/>
    </row>
    <row r="43" spans="1:33" s="100" customFormat="1" ht="22.5" customHeight="1">
      <c r="A43" s="278">
        <v>21</v>
      </c>
      <c r="B43" s="259" t="str">
        <f>VLOOKUP("ばら-"&amp;A43&amp;"-A",'選手データ（ばら）'!E:L,4,0)</f>
        <v>白鳥明子</v>
      </c>
      <c r="C43" s="276" t="s">
        <v>0</v>
      </c>
      <c r="D43" s="259" t="str">
        <f>VLOOKUP("ばら-"&amp;A43&amp;"-B",'選手データ（ばら）'!E:L,4,0)</f>
        <v>原　　和枝</v>
      </c>
      <c r="E43" s="275" t="s">
        <v>2</v>
      </c>
      <c r="F43" s="259" t="str">
        <f>VLOOKUP("ばら-"&amp;A43&amp;"-A",'選手データ（ばら）'!E:L,8,0)</f>
        <v>徳島</v>
      </c>
      <c r="G43" s="273" t="s">
        <v>4</v>
      </c>
      <c r="H43" s="92"/>
      <c r="I43" s="108"/>
      <c r="J43" s="166"/>
      <c r="K43" s="127"/>
      <c r="L43" s="128"/>
      <c r="M43" s="94"/>
      <c r="N43" s="94"/>
      <c r="O43" s="139"/>
      <c r="P43" s="184"/>
      <c r="Q43" s="95"/>
      <c r="R43" s="141"/>
      <c r="S43" s="95"/>
      <c r="T43" s="121"/>
      <c r="U43" s="130"/>
      <c r="V43" s="131"/>
      <c r="W43" s="130"/>
      <c r="X43" s="131"/>
      <c r="Y43" s="98"/>
      <c r="Z43" s="259" t="str">
        <f>VLOOKUP("ばら-"&amp;AF43&amp;"-A",'選手データ（ばら）'!E:L,4,0)</f>
        <v>中村ちえみ</v>
      </c>
      <c r="AA43" s="260" t="s">
        <v>0</v>
      </c>
      <c r="AB43" s="259" t="str">
        <f>VLOOKUP("ばら-"&amp;AF43&amp;"-B",'選手データ（ばら）'!E:L,4,0)</f>
        <v>松崎美奈子</v>
      </c>
      <c r="AC43" s="274" t="s">
        <v>2</v>
      </c>
      <c r="AD43" s="259" t="str">
        <f>VLOOKUP("ばら-"&amp;AF43&amp;"-A",'選手データ（ばら）'!E:L,8,0)</f>
        <v>島根</v>
      </c>
      <c r="AE43" s="273" t="s">
        <v>5</v>
      </c>
      <c r="AF43" s="278">
        <v>45</v>
      </c>
      <c r="AG43" s="138"/>
    </row>
    <row r="44" spans="1:33" s="100" customFormat="1" ht="22.5" customHeight="1" thickBot="1">
      <c r="A44" s="278"/>
      <c r="B44" s="259"/>
      <c r="C44" s="276"/>
      <c r="D44" s="259"/>
      <c r="E44" s="275"/>
      <c r="F44" s="259">
        <f>IF(VLOOKUP("ばら-"&amp;A43&amp;"-B",'選手データ（ばら）'!E:L,8,0)=F43,"",VLOOKUP("ばら-"&amp;A43&amp;"-B",'選手データ（ばら）'!E:L,8,0))</f>
      </c>
      <c r="G44" s="273"/>
      <c r="H44" s="92"/>
      <c r="I44" s="135"/>
      <c r="J44" s="117">
        <v>3</v>
      </c>
      <c r="K44" s="146"/>
      <c r="L44" s="146" t="s">
        <v>297</v>
      </c>
      <c r="M44" s="94"/>
      <c r="N44" s="94"/>
      <c r="O44" s="190"/>
      <c r="P44" s="184"/>
      <c r="Q44" s="95"/>
      <c r="R44" s="141"/>
      <c r="S44" s="95"/>
      <c r="T44" s="121"/>
      <c r="U44" s="123">
        <v>0</v>
      </c>
      <c r="V44" s="172"/>
      <c r="W44" s="172" t="s">
        <v>297</v>
      </c>
      <c r="X44" s="95"/>
      <c r="Y44" s="98"/>
      <c r="Z44" s="259"/>
      <c r="AA44" s="260"/>
      <c r="AB44" s="259"/>
      <c r="AC44" s="274"/>
      <c r="AD44" s="259">
        <f>IF(VLOOKUP("ばら-"&amp;AF43&amp;"-B",'選手データ（ばら）'!E:L,8,0)=AD43,"",VLOOKUP("ばら-"&amp;AF43&amp;"-B",'選手データ（ばら）'!E:L,8,0))</f>
      </c>
      <c r="AE44" s="273"/>
      <c r="AF44" s="278"/>
      <c r="AG44" s="138"/>
    </row>
    <row r="45" spans="1:32" s="100" customFormat="1" ht="22.5" customHeight="1" thickBot="1" thickTop="1">
      <c r="A45" s="278">
        <v>22</v>
      </c>
      <c r="B45" s="259" t="str">
        <f>VLOOKUP("ばら-"&amp;A45&amp;"-A",'選手データ（ばら）'!E:L,4,0)</f>
        <v>松本佳子</v>
      </c>
      <c r="C45" s="276" t="s">
        <v>0</v>
      </c>
      <c r="D45" s="259" t="str">
        <f>VLOOKUP("ばら-"&amp;A45&amp;"-B",'選手データ（ばら）'!E:L,4,0)</f>
        <v>原口陽子</v>
      </c>
      <c r="E45" s="275" t="s">
        <v>2</v>
      </c>
      <c r="F45" s="259" t="str">
        <f>VLOOKUP("ばら-"&amp;A45&amp;"-A",'選手データ（ばら）'!E:L,8,0)</f>
        <v>鳥取</v>
      </c>
      <c r="G45" s="273" t="s">
        <v>4</v>
      </c>
      <c r="H45" s="92"/>
      <c r="I45" s="108">
        <v>3</v>
      </c>
      <c r="J45" s="108"/>
      <c r="K45" s="126"/>
      <c r="L45" s="94" t="s">
        <v>297</v>
      </c>
      <c r="M45" s="94"/>
      <c r="N45" s="129"/>
      <c r="O45" s="180">
        <v>1</v>
      </c>
      <c r="P45" s="204"/>
      <c r="Q45" s="180">
        <v>2</v>
      </c>
      <c r="R45" s="151"/>
      <c r="S45" s="106"/>
      <c r="T45" s="95"/>
      <c r="U45" s="96" t="s">
        <v>297</v>
      </c>
      <c r="V45" s="96"/>
      <c r="W45" s="96"/>
      <c r="X45" s="96" t="s">
        <v>297</v>
      </c>
      <c r="Y45" s="98"/>
      <c r="Z45" s="259" t="str">
        <f>VLOOKUP("ばら-"&amp;AF45&amp;"-A",'選手データ（ばら）'!E:L,4,0)</f>
        <v>平山友美</v>
      </c>
      <c r="AA45" s="260" t="s">
        <v>0</v>
      </c>
      <c r="AB45" s="259" t="str">
        <f>VLOOKUP("ばら-"&amp;AF45&amp;"-B",'選手データ（ばら）'!E:L,4,0)</f>
        <v>岡野妙子</v>
      </c>
      <c r="AC45" s="274" t="s">
        <v>2</v>
      </c>
      <c r="AD45" s="259" t="str">
        <f>VLOOKUP("ばら-"&amp;AF45&amp;"-A",'選手データ（ばら）'!E:L,8,0)</f>
        <v>兵庫</v>
      </c>
      <c r="AE45" s="273" t="s">
        <v>5</v>
      </c>
      <c r="AF45" s="278">
        <v>46</v>
      </c>
    </row>
    <row r="46" spans="1:32" s="100" customFormat="1" ht="22.5" customHeight="1" thickTop="1">
      <c r="A46" s="278"/>
      <c r="B46" s="259"/>
      <c r="C46" s="276"/>
      <c r="D46" s="259"/>
      <c r="E46" s="275"/>
      <c r="F46" s="259">
        <f>IF(VLOOKUP("ばら-"&amp;A45&amp;"-B",'選手データ（ばら）'!E:L,8,0)=F45,"",VLOOKUP("ばら-"&amp;A45&amp;"-B",'選手データ（ばら）'!E:L,8,0))</f>
      </c>
      <c r="G46" s="273"/>
      <c r="H46" s="92"/>
      <c r="I46" s="94"/>
      <c r="J46" s="164"/>
      <c r="K46" s="179"/>
      <c r="L46" s="147"/>
      <c r="M46" s="94"/>
      <c r="N46" s="129"/>
      <c r="O46" s="94"/>
      <c r="P46" s="129"/>
      <c r="Q46" s="95"/>
      <c r="R46" s="95"/>
      <c r="S46" s="106"/>
      <c r="T46" s="103"/>
      <c r="U46" s="95"/>
      <c r="V46" s="95"/>
      <c r="W46" s="95"/>
      <c r="X46" s="106"/>
      <c r="Y46" s="98"/>
      <c r="Z46" s="259"/>
      <c r="AA46" s="260"/>
      <c r="AB46" s="259"/>
      <c r="AC46" s="274"/>
      <c r="AD46" s="259">
        <f>IF(VLOOKUP("ばら-"&amp;AF45&amp;"-B",'選手データ（ばら）'!E:L,8,0)=AD45,"",VLOOKUP("ばら-"&amp;AF45&amp;"-B",'選手データ（ばら）'!E:L,8,0))</f>
      </c>
      <c r="AE46" s="273"/>
      <c r="AF46" s="278"/>
    </row>
    <row r="47" spans="1:32" s="100" customFormat="1" ht="22.5" customHeight="1" thickBot="1">
      <c r="A47" s="278">
        <v>23</v>
      </c>
      <c r="B47" s="259" t="str">
        <f>VLOOKUP("ばら-"&amp;A47&amp;"-A",'選手データ（ばら）'!E:L,4,0)</f>
        <v>三原聡子</v>
      </c>
      <c r="C47" s="276" t="s">
        <v>0</v>
      </c>
      <c r="D47" s="259" t="str">
        <f>VLOOKUP("ばら-"&amp;A47&amp;"-B",'選手データ（ばら）'!E:L,4,0)</f>
        <v>中西純子</v>
      </c>
      <c r="E47" s="275" t="s">
        <v>2</v>
      </c>
      <c r="F47" s="259" t="str">
        <f>VLOOKUP("ばら-"&amp;A47&amp;"-A",'選手データ（ばら）'!E:L,8,0)</f>
        <v>兵庫</v>
      </c>
      <c r="G47" s="273" t="s">
        <v>4</v>
      </c>
      <c r="H47" s="92"/>
      <c r="I47" s="93"/>
      <c r="J47" s="188" t="s">
        <v>297</v>
      </c>
      <c r="K47" s="93"/>
      <c r="L47" s="153"/>
      <c r="M47" s="205">
        <v>1</v>
      </c>
      <c r="N47" s="159"/>
      <c r="O47" s="94"/>
      <c r="P47" s="129"/>
      <c r="Q47" s="95"/>
      <c r="R47" s="95"/>
      <c r="S47" s="208">
        <v>1</v>
      </c>
      <c r="T47" s="134"/>
      <c r="U47" s="113"/>
      <c r="V47" s="113"/>
      <c r="W47" s="131">
        <v>2</v>
      </c>
      <c r="X47" s="130"/>
      <c r="Y47" s="98"/>
      <c r="Z47" s="259" t="str">
        <f>VLOOKUP("ばら-"&amp;AF47&amp;"-A",'選手データ（ばら）'!E:L,4,0)</f>
        <v>筒井千誉</v>
      </c>
      <c r="AA47" s="260" t="s">
        <v>0</v>
      </c>
      <c r="AB47" s="259" t="str">
        <f>VLOOKUP("ばら-"&amp;AF47&amp;"-B",'選手データ（ばら）'!E:L,4,0)</f>
        <v>鍋島満子</v>
      </c>
      <c r="AC47" s="274" t="s">
        <v>2</v>
      </c>
      <c r="AD47" s="259" t="str">
        <f>VLOOKUP("ばら-"&amp;AF47&amp;"-A",'選手データ（ばら）'!E:L,8,0)</f>
        <v>高知</v>
      </c>
      <c r="AE47" s="273" t="s">
        <v>5</v>
      </c>
      <c r="AF47" s="278">
        <v>47</v>
      </c>
    </row>
    <row r="48" spans="1:32" s="100" customFormat="1" ht="22.5" customHeight="1" thickTop="1">
      <c r="A48" s="278"/>
      <c r="B48" s="259"/>
      <c r="C48" s="276"/>
      <c r="D48" s="259"/>
      <c r="E48" s="275"/>
      <c r="F48" s="259">
        <f>IF(VLOOKUP("ばら-"&amp;A47&amp;"-B",'選手データ（ばら）'!E:L,8,0)=F47,"",VLOOKUP("ばら-"&amp;A47&amp;"-B",'選手データ（ばら）'!E:L,8,0))</f>
      </c>
      <c r="G48" s="273"/>
      <c r="H48" s="92"/>
      <c r="I48" s="146" t="s">
        <v>297</v>
      </c>
      <c r="J48" s="155"/>
      <c r="K48" s="101"/>
      <c r="L48" s="155"/>
      <c r="M48" s="94"/>
      <c r="N48" s="184"/>
      <c r="O48" s="94"/>
      <c r="P48" s="129"/>
      <c r="Q48" s="95"/>
      <c r="R48" s="95"/>
      <c r="S48" s="106"/>
      <c r="T48" s="137"/>
      <c r="U48" s="171"/>
      <c r="V48" s="95"/>
      <c r="W48" s="152"/>
      <c r="X48" s="123">
        <v>1</v>
      </c>
      <c r="Y48" s="98"/>
      <c r="Z48" s="259"/>
      <c r="AA48" s="260"/>
      <c r="AB48" s="259"/>
      <c r="AC48" s="274"/>
      <c r="AD48" s="259">
        <f>IF(VLOOKUP("ばら-"&amp;AF47&amp;"-B",'選手データ（ばら）'!E:L,8,0)=AD47,"",VLOOKUP("ばら-"&amp;AF47&amp;"-B",'選手データ（ばら）'!E:L,8,0))</f>
      </c>
      <c r="AE48" s="273"/>
      <c r="AF48" s="278"/>
    </row>
    <row r="49" spans="1:32" s="100" customFormat="1" ht="22.5" customHeight="1">
      <c r="A49" s="278">
        <v>24</v>
      </c>
      <c r="B49" s="259" t="str">
        <f>VLOOKUP("ばら-"&amp;A49&amp;"-A",'選手データ（ばら）'!E:L,4,0)</f>
        <v>松坂裕子</v>
      </c>
      <c r="C49" s="276" t="s">
        <v>0</v>
      </c>
      <c r="D49" s="259" t="str">
        <f>VLOOKUP("ばら-"&amp;A49&amp;"-B",'選手データ（ばら）'!E:L,4,0)</f>
        <v>西野つえ子</v>
      </c>
      <c r="E49" s="275" t="s">
        <v>2</v>
      </c>
      <c r="F49" s="259" t="str">
        <f>VLOOKUP("ばら-"&amp;A49&amp;"-A",'選手データ（ばら）'!E:L,8,0)</f>
        <v>神奈川</v>
      </c>
      <c r="G49" s="273" t="s">
        <v>4</v>
      </c>
      <c r="H49" s="92"/>
      <c r="I49" s="126"/>
      <c r="J49" s="128"/>
      <c r="K49" s="127"/>
      <c r="L49" s="128"/>
      <c r="M49" s="94"/>
      <c r="N49" s="184"/>
      <c r="O49" s="94"/>
      <c r="P49" s="129"/>
      <c r="Q49" s="95"/>
      <c r="R49" s="95"/>
      <c r="S49" s="106"/>
      <c r="T49" s="106"/>
      <c r="U49" s="114"/>
      <c r="V49" s="113"/>
      <c r="W49" s="114"/>
      <c r="X49" s="113"/>
      <c r="Y49" s="98"/>
      <c r="Z49" s="259" t="str">
        <f>VLOOKUP("ばら-"&amp;AF49&amp;"-A",'選手データ（ばら）'!E:L,4,0)</f>
        <v>菅原啓子</v>
      </c>
      <c r="AA49" s="260" t="s">
        <v>0</v>
      </c>
      <c r="AB49" s="259" t="str">
        <f>VLOOKUP("ばら-"&amp;AF49&amp;"-B",'選手データ（ばら）'!E:L,4,0)</f>
        <v>松枝美由紀</v>
      </c>
      <c r="AC49" s="274" t="s">
        <v>2</v>
      </c>
      <c r="AD49" s="259" t="str">
        <f>VLOOKUP("ばら-"&amp;AF49&amp;"-A",'選手データ（ばら）'!E:L,8,0)</f>
        <v>広島</v>
      </c>
      <c r="AE49" s="273" t="s">
        <v>5</v>
      </c>
      <c r="AF49" s="278">
        <v>48</v>
      </c>
    </row>
    <row r="50" spans="1:32" s="100" customFormat="1" ht="22.5" customHeight="1" thickBot="1">
      <c r="A50" s="278"/>
      <c r="B50" s="259"/>
      <c r="C50" s="276"/>
      <c r="D50" s="259"/>
      <c r="E50" s="275"/>
      <c r="F50" s="259">
        <f>IF(VLOOKUP("ばら-"&amp;A49&amp;"-B",'選手データ（ばら）'!E:L,8,0)=F49,"",VLOOKUP("ばら-"&amp;A49&amp;"-B",'選手データ（ばら）'!E:L,8,0))</f>
      </c>
      <c r="G50" s="273"/>
      <c r="H50" s="92"/>
      <c r="I50" s="135"/>
      <c r="J50" s="117">
        <v>0</v>
      </c>
      <c r="K50" s="117"/>
      <c r="L50" s="117">
        <v>3</v>
      </c>
      <c r="M50" s="135"/>
      <c r="N50" s="154"/>
      <c r="O50" s="135"/>
      <c r="P50" s="132"/>
      <c r="Q50" s="121"/>
      <c r="R50" s="121"/>
      <c r="S50" s="122"/>
      <c r="T50" s="122"/>
      <c r="U50" s="123">
        <v>2</v>
      </c>
      <c r="V50" s="172"/>
      <c r="W50" s="172" t="s">
        <v>297</v>
      </c>
      <c r="X50" s="95"/>
      <c r="Y50" s="98"/>
      <c r="Z50" s="259"/>
      <c r="AA50" s="260"/>
      <c r="AB50" s="259"/>
      <c r="AC50" s="274"/>
      <c r="AD50" s="259">
        <f>IF(VLOOKUP("ばら-"&amp;AF49&amp;"-B",'選手データ（ばら）'!E:L,8,0)=AD49,"",VLOOKUP("ばら-"&amp;AF49&amp;"-B",'選手データ（ばら）'!E:L,8,0))</f>
      </c>
      <c r="AE50" s="273"/>
      <c r="AF50" s="278"/>
    </row>
    <row r="51" spans="1:33" ht="22.5" customHeight="1" thickBot="1" thickTop="1">
      <c r="A51" s="278">
        <v>25</v>
      </c>
      <c r="B51" s="259" t="str">
        <f>VLOOKUP("ばら-"&amp;A51&amp;"-A",'選手データ（ばら）'!E:L,4,0)</f>
        <v>岡本真実</v>
      </c>
      <c r="C51" s="276" t="s">
        <v>0</v>
      </c>
      <c r="D51" s="259" t="str">
        <f>VLOOKUP("ばら-"&amp;A51&amp;"-B",'選手データ（ばら）'!E:L,4,0)</f>
        <v>上路典子</v>
      </c>
      <c r="E51" s="275" t="s">
        <v>2</v>
      </c>
      <c r="F51" s="259" t="str">
        <f>VLOOKUP("ばら-"&amp;A51&amp;"-A",'選手データ（ばら）'!E:L,8,0)</f>
        <v>京都</v>
      </c>
      <c r="G51" s="273" t="s">
        <v>4</v>
      </c>
      <c r="H51" s="92"/>
      <c r="I51" s="93" t="s">
        <v>297</v>
      </c>
      <c r="J51" s="93"/>
      <c r="K51" s="93"/>
      <c r="L51" s="93" t="s">
        <v>297</v>
      </c>
      <c r="M51" s="129"/>
      <c r="N51" s="192" t="s">
        <v>297</v>
      </c>
      <c r="O51" s="193"/>
      <c r="P51" s="129"/>
      <c r="Q51" s="95"/>
      <c r="R51" s="206">
        <v>3</v>
      </c>
      <c r="S51" s="207"/>
      <c r="T51" s="95"/>
      <c r="U51" s="96" t="s">
        <v>297</v>
      </c>
      <c r="V51" s="96"/>
      <c r="W51" s="96"/>
      <c r="X51" s="96" t="s">
        <v>297</v>
      </c>
      <c r="Y51" s="98"/>
      <c r="Z51" s="259" t="str">
        <f>VLOOKUP("ばら-"&amp;AF51&amp;"-A",'選手データ（ばら）'!E:L,4,0)</f>
        <v>村岡恵子</v>
      </c>
      <c r="AA51" s="260" t="s">
        <v>0</v>
      </c>
      <c r="AB51" s="259" t="str">
        <f>VLOOKUP("ばら-"&amp;AF51&amp;"-B",'選手データ（ばら）'!E:L,4,0)</f>
        <v>佐野るり子</v>
      </c>
      <c r="AC51" s="274" t="s">
        <v>2</v>
      </c>
      <c r="AD51" s="259" t="str">
        <f>VLOOKUP("ばら-"&amp;AF51&amp;"-A",'選手データ（ばら）'!E:L,8,0)</f>
        <v>東京</v>
      </c>
      <c r="AE51" s="273" t="s">
        <v>5</v>
      </c>
      <c r="AF51" s="278">
        <v>49</v>
      </c>
      <c r="AG51" s="100"/>
    </row>
    <row r="52" spans="1:33" ht="22.5" customHeight="1" thickTop="1">
      <c r="A52" s="278"/>
      <c r="B52" s="259"/>
      <c r="C52" s="276"/>
      <c r="D52" s="259"/>
      <c r="E52" s="275"/>
      <c r="F52" s="259">
        <f>IF(VLOOKUP("ばら-"&amp;A51&amp;"-B",'選手データ（ばら）'!E:L,8,0)=F51,"",VLOOKUP("ばら-"&amp;A51&amp;"-B",'選手データ（ばら）'!E:L,8,0))</f>
      </c>
      <c r="G52" s="273"/>
      <c r="H52" s="92"/>
      <c r="I52" s="94"/>
      <c r="J52" s="101"/>
      <c r="K52" s="94"/>
      <c r="L52" s="102"/>
      <c r="M52" s="129"/>
      <c r="N52" s="94"/>
      <c r="P52" s="129"/>
      <c r="Q52" s="95"/>
      <c r="S52" s="103"/>
      <c r="T52" s="103"/>
      <c r="X52" s="106"/>
      <c r="Y52" s="98"/>
      <c r="Z52" s="259"/>
      <c r="AA52" s="260"/>
      <c r="AB52" s="259"/>
      <c r="AC52" s="274"/>
      <c r="AD52" s="259">
        <f>IF(VLOOKUP("ばら-"&amp;AF51&amp;"-B",'選手データ（ばら）'!E:L,8,0)=AD51,"",VLOOKUP("ばら-"&amp;AF51&amp;"-B",'選手データ（ばら）'!E:L,8,0))</f>
      </c>
      <c r="AE52" s="273"/>
      <c r="AF52" s="278"/>
      <c r="AG52" s="100"/>
    </row>
    <row r="53" spans="1:32" ht="22.5" customHeight="1" thickBot="1">
      <c r="A53" s="278">
        <v>26</v>
      </c>
      <c r="B53" s="89" t="str">
        <f>VLOOKUP("ばら-"&amp;A53&amp;"-A",'選手データ（ばら）'!E:L,4,0)</f>
        <v>竹本めぐみ</v>
      </c>
      <c r="C53" s="259" t="s">
        <v>0</v>
      </c>
      <c r="D53" s="89" t="str">
        <f>VLOOKUP("ばら-"&amp;A53&amp;"-B",'選手データ（ばら）'!E:L,4,0)</f>
        <v>下田恵子</v>
      </c>
      <c r="E53" s="275" t="s">
        <v>2</v>
      </c>
      <c r="F53" s="259" t="s">
        <v>7</v>
      </c>
      <c r="G53" s="273" t="s">
        <v>4</v>
      </c>
      <c r="H53" s="92"/>
      <c r="I53" s="108"/>
      <c r="J53" s="173">
        <v>3</v>
      </c>
      <c r="K53" s="108"/>
      <c r="L53" s="168"/>
      <c r="M53" s="165"/>
      <c r="N53" s="94"/>
      <c r="P53" s="129"/>
      <c r="Q53" s="95"/>
      <c r="S53" s="103"/>
      <c r="T53" s="103"/>
      <c r="U53" s="113"/>
      <c r="V53" s="131"/>
      <c r="W53" s="131">
        <v>1</v>
      </c>
      <c r="X53" s="130"/>
      <c r="Y53" s="98"/>
      <c r="Z53" s="259" t="str">
        <f>VLOOKUP("ばら-"&amp;AF53&amp;"-A",'選手データ（ばら）'!E:L,4,0)</f>
        <v>大田佳子</v>
      </c>
      <c r="AA53" s="260" t="s">
        <v>0</v>
      </c>
      <c r="AB53" s="259" t="str">
        <f>VLOOKUP("ばら-"&amp;AF53&amp;"-B",'選手データ（ばら）'!E:L,4,0)</f>
        <v>杉本真理</v>
      </c>
      <c r="AC53" s="274" t="s">
        <v>2</v>
      </c>
      <c r="AD53" s="259" t="str">
        <f>VLOOKUP("ばら-"&amp;AF53&amp;"-A",'選手データ（ばら）'!E:L,8,0)</f>
        <v>鳥取</v>
      </c>
      <c r="AE53" s="273" t="s">
        <v>5</v>
      </c>
      <c r="AF53" s="278">
        <v>50</v>
      </c>
    </row>
    <row r="54" spans="1:32" ht="22.5" customHeight="1" thickTop="1">
      <c r="A54" s="278"/>
      <c r="B54" s="89" t="str">
        <f>VLOOKUP("ばら-変更"&amp;A53&amp;"-A",'選手データ（ばら）'!E:L,4,0)</f>
        <v>水師常子</v>
      </c>
      <c r="C54" s="259"/>
      <c r="D54" s="89" t="str">
        <f>VLOOKUP("ばら-変更"&amp;A53&amp;"-B",'選手データ（ばら）'!E:L,4,0)</f>
        <v>竹本めぐみ</v>
      </c>
      <c r="E54" s="275"/>
      <c r="F54" s="259">
        <f>IF(VLOOKUP("ばら-"&amp;A53&amp;"-B",'選手データ（ばら）'!E:L,8,0)=F53,"",VLOOKUP("ばら-"&amp;A53&amp;"-B",'選手データ（ばら）'!E:L,8,0))</f>
      </c>
      <c r="G54" s="273"/>
      <c r="H54" s="92"/>
      <c r="I54" s="117">
        <v>0</v>
      </c>
      <c r="J54" s="202"/>
      <c r="K54" s="118"/>
      <c r="L54" s="155"/>
      <c r="M54" s="196" t="s">
        <v>297</v>
      </c>
      <c r="N54" s="197"/>
      <c r="P54" s="129"/>
      <c r="Q54" s="95"/>
      <c r="S54" s="193" t="s">
        <v>297</v>
      </c>
      <c r="T54" s="191"/>
      <c r="U54" s="171"/>
      <c r="V54" s="121"/>
      <c r="W54" s="152"/>
      <c r="X54" s="123">
        <v>1</v>
      </c>
      <c r="Y54" s="98"/>
      <c r="Z54" s="259"/>
      <c r="AA54" s="260"/>
      <c r="AB54" s="259"/>
      <c r="AC54" s="274"/>
      <c r="AD54" s="259">
        <f>IF(VLOOKUP("ばら-"&amp;AF53&amp;"-B",'選手データ（ばら）'!E:L,8,0)=AD53,"",VLOOKUP("ばら-"&amp;AF53&amp;"-B",'選手データ（ばら）'!E:L,8,0))</f>
      </c>
      <c r="AE54" s="273"/>
      <c r="AF54" s="278"/>
    </row>
    <row r="55" spans="1:32" ht="22.5" customHeight="1">
      <c r="A55" s="278">
        <v>27</v>
      </c>
      <c r="B55" s="259" t="str">
        <f>VLOOKUP("ばら-"&amp;A55&amp;"-A",'選手データ（ばら）'!E:L,4,0)</f>
        <v>佐藤るみ子</v>
      </c>
      <c r="C55" s="276" t="s">
        <v>0</v>
      </c>
      <c r="D55" s="259" t="str">
        <f>VLOOKUP("ばら-"&amp;A55&amp;"-B",'選手データ（ばら）'!E:L,4,0)</f>
        <v>佐藤由紀代</v>
      </c>
      <c r="E55" s="275" t="s">
        <v>2</v>
      </c>
      <c r="F55" s="259" t="str">
        <f>VLOOKUP("ばら-"&amp;A55&amp;"-A",'選手データ（ばら）'!E:L,8,0)</f>
        <v>北海道</v>
      </c>
      <c r="G55" s="273" t="s">
        <v>4</v>
      </c>
      <c r="H55" s="92"/>
      <c r="I55" s="126"/>
      <c r="J55" s="128"/>
      <c r="K55" s="127"/>
      <c r="L55" s="128"/>
      <c r="M55" s="94"/>
      <c r="P55" s="129"/>
      <c r="Q55" s="95"/>
      <c r="T55" s="121"/>
      <c r="U55" s="130"/>
      <c r="V55" s="113"/>
      <c r="W55" s="114"/>
      <c r="X55" s="113"/>
      <c r="Y55" s="98"/>
      <c r="Z55" s="259" t="str">
        <f>VLOOKUP("ばら-"&amp;AF55&amp;"-A",'選手データ（ばら）'!E:L,4,0)</f>
        <v>吉田智佳</v>
      </c>
      <c r="AA55" s="260" t="s">
        <v>0</v>
      </c>
      <c r="AB55" s="259" t="str">
        <f>VLOOKUP("ばら-"&amp;AF55&amp;"-B",'選手データ（ばら）'!E:L,4,0)</f>
        <v>上門美登利</v>
      </c>
      <c r="AC55" s="274" t="s">
        <v>2</v>
      </c>
      <c r="AD55" s="99" t="str">
        <f>VLOOKUP("ばら-"&amp;AF55&amp;"-A",'選手データ（ばら）'!E:L,8,0)</f>
        <v>大阪</v>
      </c>
      <c r="AE55" s="273" t="s">
        <v>5</v>
      </c>
      <c r="AF55" s="278">
        <v>51</v>
      </c>
    </row>
    <row r="56" spans="1:32" ht="22.5" customHeight="1">
      <c r="A56" s="278"/>
      <c r="B56" s="259"/>
      <c r="C56" s="276"/>
      <c r="D56" s="259"/>
      <c r="E56" s="275"/>
      <c r="F56" s="259">
        <f>IF(VLOOKUP("ばら-"&amp;A55&amp;"-B",'選手データ（ばら）'!E:L,8,0)=F55,"",VLOOKUP("ばら-"&amp;A55&amp;"-B",'選手データ（ばら）'!E:L,8,0))</f>
      </c>
      <c r="G56" s="273"/>
      <c r="H56" s="92"/>
      <c r="I56" s="94"/>
      <c r="J56" s="146" t="s">
        <v>297</v>
      </c>
      <c r="K56" s="146"/>
      <c r="L56" s="117">
        <v>0</v>
      </c>
      <c r="M56" s="135"/>
      <c r="P56" s="129"/>
      <c r="Q56" s="95"/>
      <c r="T56" s="209"/>
      <c r="U56" s="123">
        <v>3</v>
      </c>
      <c r="V56" s="172"/>
      <c r="W56" s="172" t="s">
        <v>297</v>
      </c>
      <c r="Y56" s="98"/>
      <c r="Z56" s="259"/>
      <c r="AA56" s="260"/>
      <c r="AB56" s="259"/>
      <c r="AC56" s="274"/>
      <c r="AD56" s="107" t="str">
        <f>IF(VLOOKUP("ばら-"&amp;AF55&amp;"-B",'選手データ（ばら）'!E:L,8,0)=AD55,"",VLOOKUP("ばら-"&amp;AF55&amp;"-B",'選手データ（ばら）'!E:L,8,0))</f>
        <v>滋賀</v>
      </c>
      <c r="AE56" s="273"/>
      <c r="AF56" s="278"/>
    </row>
    <row r="57" spans="2:32" ht="15" customHeight="1">
      <c r="B57" s="198"/>
      <c r="D57" s="198"/>
      <c r="E57" s="198"/>
      <c r="F57" s="198"/>
      <c r="G57" s="198"/>
      <c r="H57" s="198"/>
      <c r="P57" s="129"/>
      <c r="Q57" s="95"/>
      <c r="Y57" s="98"/>
      <c r="Z57" s="198"/>
      <c r="AB57" s="198"/>
      <c r="AF57" s="198"/>
    </row>
    <row r="58" spans="16:17" ht="15" customHeight="1">
      <c r="P58" s="129"/>
      <c r="Q58" s="95"/>
    </row>
  </sheetData>
  <sheetProtection/>
  <mergeCells count="354">
    <mergeCell ref="A1:A2"/>
    <mergeCell ref="B1:B2"/>
    <mergeCell ref="C1:C2"/>
    <mergeCell ref="D1:D2"/>
    <mergeCell ref="E1:E2"/>
    <mergeCell ref="F1:F2"/>
    <mergeCell ref="G1:G2"/>
    <mergeCell ref="Z1:Z2"/>
    <mergeCell ref="AA1:AA2"/>
    <mergeCell ref="AB1:AB2"/>
    <mergeCell ref="AC1:AC2"/>
    <mergeCell ref="AE1:AE2"/>
    <mergeCell ref="AF1:AF2"/>
    <mergeCell ref="A3:A4"/>
    <mergeCell ref="B3:B4"/>
    <mergeCell ref="C3:C4"/>
    <mergeCell ref="D3:D4"/>
    <mergeCell ref="E3:E4"/>
    <mergeCell ref="F3:F4"/>
    <mergeCell ref="G3:G4"/>
    <mergeCell ref="J3:K3"/>
    <mergeCell ref="Z3:Z4"/>
    <mergeCell ref="AA3:AA4"/>
    <mergeCell ref="AB3:AB4"/>
    <mergeCell ref="AC3:AC4"/>
    <mergeCell ref="AD3:AD4"/>
    <mergeCell ref="AE3:AE4"/>
    <mergeCell ref="AF3:AF4"/>
    <mergeCell ref="A5:A6"/>
    <mergeCell ref="B5:B6"/>
    <mergeCell ref="C5:C6"/>
    <mergeCell ref="D5:D6"/>
    <mergeCell ref="E5:E6"/>
    <mergeCell ref="F5:F6"/>
    <mergeCell ref="G5:G6"/>
    <mergeCell ref="Y5:Y6"/>
    <mergeCell ref="Z5:Z6"/>
    <mergeCell ref="AA5:AA6"/>
    <mergeCell ref="AB5:AB6"/>
    <mergeCell ref="AC5:AC6"/>
    <mergeCell ref="AD5:AD6"/>
    <mergeCell ref="AE5:AE6"/>
    <mergeCell ref="AF5:AF6"/>
    <mergeCell ref="J6:K6"/>
    <mergeCell ref="A7:A8"/>
    <mergeCell ref="B7:B8"/>
    <mergeCell ref="C7:C8"/>
    <mergeCell ref="D7:D8"/>
    <mergeCell ref="E7:E8"/>
    <mergeCell ref="F7:F8"/>
    <mergeCell ref="G7:G8"/>
    <mergeCell ref="Z7:Z8"/>
    <mergeCell ref="AA7:AA8"/>
    <mergeCell ref="AB7:AB8"/>
    <mergeCell ref="AC7:AC8"/>
    <mergeCell ref="AE7:AE8"/>
    <mergeCell ref="AF7:AF8"/>
    <mergeCell ref="A9:A10"/>
    <mergeCell ref="B9:B10"/>
    <mergeCell ref="C9:C10"/>
    <mergeCell ref="D9:D10"/>
    <mergeCell ref="E9:E10"/>
    <mergeCell ref="F9:F10"/>
    <mergeCell ref="G9:G10"/>
    <mergeCell ref="V9:W9"/>
    <mergeCell ref="Z9:Z10"/>
    <mergeCell ref="AA9:AA10"/>
    <mergeCell ref="AB9:AB10"/>
    <mergeCell ref="AC9:AC10"/>
    <mergeCell ref="AD9:AD10"/>
    <mergeCell ref="AE9:AE10"/>
    <mergeCell ref="AF9:AF10"/>
    <mergeCell ref="AC11:AC12"/>
    <mergeCell ref="AD11:AD12"/>
    <mergeCell ref="AE11:AE12"/>
    <mergeCell ref="AF11:AF12"/>
    <mergeCell ref="A11:A12"/>
    <mergeCell ref="B11:B12"/>
    <mergeCell ref="C11:C12"/>
    <mergeCell ref="E11:E12"/>
    <mergeCell ref="G11:G12"/>
    <mergeCell ref="Z11:Z12"/>
    <mergeCell ref="C13:C14"/>
    <mergeCell ref="D13:D14"/>
    <mergeCell ref="E13:E14"/>
    <mergeCell ref="F13:F14"/>
    <mergeCell ref="AA11:AA12"/>
    <mergeCell ref="AB11:AB12"/>
    <mergeCell ref="V12:W12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J15:K15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Z19:Z20"/>
    <mergeCell ref="AA19:AA20"/>
    <mergeCell ref="AC19:AC20"/>
    <mergeCell ref="AD19:AD20"/>
    <mergeCell ref="AE19:AE20"/>
    <mergeCell ref="AF19:AF20"/>
    <mergeCell ref="A21:A22"/>
    <mergeCell ref="B21:B22"/>
    <mergeCell ref="C21:C22"/>
    <mergeCell ref="D21:D22"/>
    <mergeCell ref="E21:E22"/>
    <mergeCell ref="F21:F22"/>
    <mergeCell ref="G21:G22"/>
    <mergeCell ref="Z21:Z22"/>
    <mergeCell ref="AA21:AA22"/>
    <mergeCell ref="AB21:AB22"/>
    <mergeCell ref="AC21:AC22"/>
    <mergeCell ref="AD21:AD22"/>
    <mergeCell ref="AE21:AE22"/>
    <mergeCell ref="AF21:AF22"/>
    <mergeCell ref="A23:A24"/>
    <mergeCell ref="B23:B24"/>
    <mergeCell ref="C23:C24"/>
    <mergeCell ref="D23:D24"/>
    <mergeCell ref="E23:E24"/>
    <mergeCell ref="F23:F24"/>
    <mergeCell ref="G23:G24"/>
    <mergeCell ref="Z23:Z24"/>
    <mergeCell ref="AA23:AA24"/>
    <mergeCell ref="AB23:AB24"/>
    <mergeCell ref="AC23:AC24"/>
    <mergeCell ref="AE23:AE24"/>
    <mergeCell ref="AF23:AF24"/>
    <mergeCell ref="A25:A26"/>
    <mergeCell ref="B25:B26"/>
    <mergeCell ref="C25:C26"/>
    <mergeCell ref="D25:D26"/>
    <mergeCell ref="E25:E26"/>
    <mergeCell ref="F25:F26"/>
    <mergeCell ref="G25:G26"/>
    <mergeCell ref="Z25:Z26"/>
    <mergeCell ref="AA25:AA26"/>
    <mergeCell ref="AB25:AB26"/>
    <mergeCell ref="AC25:AC26"/>
    <mergeCell ref="AD25:AD26"/>
    <mergeCell ref="AE25:AE26"/>
    <mergeCell ref="AF25:AF26"/>
    <mergeCell ref="A27:A28"/>
    <mergeCell ref="B27:B28"/>
    <mergeCell ref="C27:C28"/>
    <mergeCell ref="D27:D28"/>
    <mergeCell ref="E27:E28"/>
    <mergeCell ref="F27:F28"/>
    <mergeCell ref="G27:G28"/>
    <mergeCell ref="Z27:Z28"/>
    <mergeCell ref="AA27:AA28"/>
    <mergeCell ref="AB27:AB28"/>
    <mergeCell ref="AC27:AC28"/>
    <mergeCell ref="AD27:AD28"/>
    <mergeCell ref="AE27:AE28"/>
    <mergeCell ref="AF27:AF28"/>
    <mergeCell ref="A29:A30"/>
    <mergeCell ref="B29:B30"/>
    <mergeCell ref="C29:C30"/>
    <mergeCell ref="D29:D30"/>
    <mergeCell ref="E29:E30"/>
    <mergeCell ref="F29:F30"/>
    <mergeCell ref="G29:G30"/>
    <mergeCell ref="Z29:Z30"/>
    <mergeCell ref="AA29:AA30"/>
    <mergeCell ref="AB29:AB30"/>
    <mergeCell ref="AC29:AC30"/>
    <mergeCell ref="AD29:AD30"/>
    <mergeCell ref="AE29:AE30"/>
    <mergeCell ref="AF29:AF30"/>
    <mergeCell ref="O31:O32"/>
    <mergeCell ref="R31:R32"/>
    <mergeCell ref="A33:A34"/>
    <mergeCell ref="C33:C34"/>
    <mergeCell ref="D33:D34"/>
    <mergeCell ref="E33:E34"/>
    <mergeCell ref="F33:F34"/>
    <mergeCell ref="G33:G34"/>
    <mergeCell ref="Z33:Z34"/>
    <mergeCell ref="AA33:AA34"/>
    <mergeCell ref="AB33:AB34"/>
    <mergeCell ref="AC33:AC34"/>
    <mergeCell ref="AD33:AD34"/>
    <mergeCell ref="AE33:AE34"/>
    <mergeCell ref="AF33:AF34"/>
    <mergeCell ref="A35:A36"/>
    <mergeCell ref="B35:B36"/>
    <mergeCell ref="C35:C36"/>
    <mergeCell ref="D35:D36"/>
    <mergeCell ref="E35:E36"/>
    <mergeCell ref="F35:F36"/>
    <mergeCell ref="G35:G36"/>
    <mergeCell ref="Z35:Z36"/>
    <mergeCell ref="AA35:AA36"/>
    <mergeCell ref="AB35:AB36"/>
    <mergeCell ref="AC35:AC36"/>
    <mergeCell ref="AD35:AD36"/>
    <mergeCell ref="AE35:AE36"/>
    <mergeCell ref="AF35:AF36"/>
    <mergeCell ref="A37:A38"/>
    <mergeCell ref="B37:B38"/>
    <mergeCell ref="C37:C38"/>
    <mergeCell ref="D37:D38"/>
    <mergeCell ref="E37:E38"/>
    <mergeCell ref="F37:F38"/>
    <mergeCell ref="G37:G38"/>
    <mergeCell ref="Z37:Z38"/>
    <mergeCell ref="AA37:AA38"/>
    <mergeCell ref="AB37:AB38"/>
    <mergeCell ref="AC37:AC38"/>
    <mergeCell ref="AD37:AD38"/>
    <mergeCell ref="AE37:AE38"/>
    <mergeCell ref="AF37:AF38"/>
    <mergeCell ref="A39:A40"/>
    <mergeCell ref="B39:B40"/>
    <mergeCell ref="C39:C40"/>
    <mergeCell ref="D39:D40"/>
    <mergeCell ref="E39:E40"/>
    <mergeCell ref="G39:G40"/>
    <mergeCell ref="Z39:Z40"/>
    <mergeCell ref="AA39:AA40"/>
    <mergeCell ref="AB39:AB40"/>
    <mergeCell ref="AC39:AC40"/>
    <mergeCell ref="AD39:AD40"/>
    <mergeCell ref="AE39:AE40"/>
    <mergeCell ref="AF39:AF40"/>
    <mergeCell ref="A41:A42"/>
    <mergeCell ref="B41:B42"/>
    <mergeCell ref="C41:C42"/>
    <mergeCell ref="D41:D42"/>
    <mergeCell ref="E41:E42"/>
    <mergeCell ref="F41:F42"/>
    <mergeCell ref="G41:G42"/>
    <mergeCell ref="Z41:Z42"/>
    <mergeCell ref="AA41:AA42"/>
    <mergeCell ref="AB41:AB42"/>
    <mergeCell ref="AC41:AC42"/>
    <mergeCell ref="AD41:AD42"/>
    <mergeCell ref="AE41:AE42"/>
    <mergeCell ref="AF41:AF42"/>
    <mergeCell ref="A43:A44"/>
    <mergeCell ref="B43:B44"/>
    <mergeCell ref="C43:C44"/>
    <mergeCell ref="D43:D44"/>
    <mergeCell ref="E43:E44"/>
    <mergeCell ref="F43:F44"/>
    <mergeCell ref="G43:G44"/>
    <mergeCell ref="Z43:Z44"/>
    <mergeCell ref="AA43:AA44"/>
    <mergeCell ref="AB43:AB44"/>
    <mergeCell ref="AC43:AC44"/>
    <mergeCell ref="AD43:AD44"/>
    <mergeCell ref="AE43:AE44"/>
    <mergeCell ref="AF43:AF44"/>
    <mergeCell ref="A45:A46"/>
    <mergeCell ref="B45:B46"/>
    <mergeCell ref="C45:C46"/>
    <mergeCell ref="D45:D46"/>
    <mergeCell ref="E45:E46"/>
    <mergeCell ref="F45:F46"/>
    <mergeCell ref="G45:G46"/>
    <mergeCell ref="Z45:Z46"/>
    <mergeCell ref="AA45:AA46"/>
    <mergeCell ref="AB45:AB46"/>
    <mergeCell ref="AC45:AC46"/>
    <mergeCell ref="AD45:AD46"/>
    <mergeCell ref="AE45:AE46"/>
    <mergeCell ref="AF45:AF46"/>
    <mergeCell ref="A47:A48"/>
    <mergeCell ref="B47:B48"/>
    <mergeCell ref="C47:C48"/>
    <mergeCell ref="D47:D48"/>
    <mergeCell ref="E47:E48"/>
    <mergeCell ref="F47:F48"/>
    <mergeCell ref="G47:G48"/>
    <mergeCell ref="Z47:Z48"/>
    <mergeCell ref="AA47:AA48"/>
    <mergeCell ref="AB47:AB48"/>
    <mergeCell ref="AC47:AC48"/>
    <mergeCell ref="AD47:AD48"/>
    <mergeCell ref="AE47:AE48"/>
    <mergeCell ref="AF47:AF48"/>
    <mergeCell ref="A49:A50"/>
    <mergeCell ref="B49:B50"/>
    <mergeCell ref="C49:C50"/>
    <mergeCell ref="D49:D50"/>
    <mergeCell ref="E49:E50"/>
    <mergeCell ref="F49:F50"/>
    <mergeCell ref="G49:G50"/>
    <mergeCell ref="Z49:Z50"/>
    <mergeCell ref="AA49:AA50"/>
    <mergeCell ref="AB49:AB50"/>
    <mergeCell ref="AC49:AC50"/>
    <mergeCell ref="AD49:AD50"/>
    <mergeCell ref="AE49:AE50"/>
    <mergeCell ref="AF49:AF50"/>
    <mergeCell ref="A51:A52"/>
    <mergeCell ref="B51:B52"/>
    <mergeCell ref="C51:C52"/>
    <mergeCell ref="D51:D52"/>
    <mergeCell ref="E51:E52"/>
    <mergeCell ref="F51:F52"/>
    <mergeCell ref="G51:G52"/>
    <mergeCell ref="Z51:Z52"/>
    <mergeCell ref="AA51:AA52"/>
    <mergeCell ref="AB51:AB52"/>
    <mergeCell ref="AC51:AC52"/>
    <mergeCell ref="AD51:AD52"/>
    <mergeCell ref="AE51:AE52"/>
    <mergeCell ref="AF51:AF52"/>
    <mergeCell ref="A53:A54"/>
    <mergeCell ref="C53:C54"/>
    <mergeCell ref="E53:E54"/>
    <mergeCell ref="F53:F54"/>
    <mergeCell ref="G53:G54"/>
    <mergeCell ref="Z53:Z54"/>
    <mergeCell ref="AA53:AA54"/>
    <mergeCell ref="AB53:AB54"/>
    <mergeCell ref="AC53:AC54"/>
    <mergeCell ref="AD53:AD54"/>
    <mergeCell ref="AE53:AE54"/>
    <mergeCell ref="AF53:AF54"/>
    <mergeCell ref="A55:A56"/>
    <mergeCell ref="B55:B56"/>
    <mergeCell ref="C55:C56"/>
    <mergeCell ref="D55:D56"/>
    <mergeCell ref="E55:E56"/>
    <mergeCell ref="F55:F56"/>
    <mergeCell ref="AF55:AF56"/>
    <mergeCell ref="G55:G56"/>
    <mergeCell ref="Z55:Z56"/>
    <mergeCell ref="AA55:AA56"/>
    <mergeCell ref="AB55:AB56"/>
    <mergeCell ref="AC55:AC56"/>
    <mergeCell ref="AE55:AE56"/>
  </mergeCells>
  <printOptions/>
  <pageMargins left="0.5905511811023623" right="0.5905511811023623" top="1.1811023622047245" bottom="0.3937007874015748" header="0.5905511811023623" footer="0.03937007874015748"/>
  <pageSetup fitToHeight="2" fitToWidth="1" horizontalDpi="300" verticalDpi="300" orientation="portrait" paperSize="9" scale="55" r:id="rId2"/>
  <headerFooter alignWithMargins="0">
    <oddHeader>&amp;C&amp;"ＭＳ Ｐゴシック,太字"&amp;20ばらブロック(満４０歳以上)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2011-08-10T11:28:04Z</cp:lastPrinted>
  <dcterms:created xsi:type="dcterms:W3CDTF">2005-06-03T12:25:22Z</dcterms:created>
  <dcterms:modified xsi:type="dcterms:W3CDTF">2011-08-11T12:57:07Z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