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1950" windowWidth="15480" windowHeight="10095" tabRatio="867" activeTab="1"/>
  </bookViews>
  <sheets>
    <sheet name="選手データ（ゆり）" sheetId="1" r:id="rId1"/>
    <sheet name="ドロー" sheetId="2" r:id="rId2"/>
    <sheet name="エントリー" sheetId="3" state="hidden" r:id="rId3"/>
  </sheets>
  <definedNames>
    <definedName name="_xlnm._FilterDatabase" localSheetId="0" hidden="1">'選手データ（ゆり）'!$A$2:$IV$152</definedName>
    <definedName name="_xlnm.Print_Area" localSheetId="2">'エントリー'!$A$1:$BK$45</definedName>
    <definedName name="_xlnm.Print_Area" localSheetId="1">'ドロー'!$A$1:$BK$45</definedName>
    <definedName name="_xlnm.Print_Area" localSheetId="0">'選手データ（ゆり）'!$A$1:$AF$152</definedName>
  </definedNames>
  <calcPr fullCalcOnLoad="1"/>
</workbook>
</file>

<file path=xl/sharedStrings.xml><?xml version="1.0" encoding="utf-8"?>
<sst xmlns="http://schemas.openxmlformats.org/spreadsheetml/2006/main" count="2327" uniqueCount="464">
  <si>
    <t>・</t>
  </si>
  <si>
    <t>（</t>
  </si>
  <si>
    <t>）</t>
  </si>
  <si>
    <t>○</t>
  </si>
  <si>
    <t>パート</t>
  </si>
  <si>
    <t>番号</t>
  </si>
  <si>
    <t>非会員</t>
  </si>
  <si>
    <t>氏名</t>
  </si>
  <si>
    <t>ふりがな</t>
  </si>
  <si>
    <t>生年月日</t>
  </si>
  <si>
    <t>都道府県名</t>
  </si>
  <si>
    <t>昨年度参加状況</t>
  </si>
  <si>
    <t>無</t>
  </si>
  <si>
    <t>有</t>
  </si>
  <si>
    <t>ブロック</t>
  </si>
  <si>
    <t>成績</t>
  </si>
  <si>
    <t>通番</t>
  </si>
  <si>
    <t>(検索用番号）</t>
  </si>
  <si>
    <t>(年齢)</t>
  </si>
  <si>
    <t>表彰関係</t>
  </si>
  <si>
    <t>（標記？）</t>
  </si>
  <si>
    <t>都道府県№</t>
  </si>
  <si>
    <t>表彰者</t>
  </si>
  <si>
    <t>開会式受付
（8/5）</t>
  </si>
  <si>
    <t>大会会場</t>
  </si>
  <si>
    <t>到着受付</t>
  </si>
  <si>
    <t>勝ち残り
(弁当）</t>
  </si>
  <si>
    <t>備考</t>
  </si>
  <si>
    <t>宿泊施設</t>
  </si>
  <si>
    <t>長寿</t>
  </si>
  <si>
    <t>喜寿</t>
  </si>
  <si>
    <t>古希</t>
  </si>
  <si>
    <t>還暦</t>
  </si>
  <si>
    <t>(8/6)</t>
  </si>
  <si>
    <t>(8/7)</t>
  </si>
  <si>
    <t>ゆり</t>
  </si>
  <si>
    <t>B</t>
  </si>
  <si>
    <t>○</t>
  </si>
  <si>
    <t>久保洋子</t>
  </si>
  <si>
    <t>くぼ　ようこ</t>
  </si>
  <si>
    <t>北海道</t>
  </si>
  <si>
    <t>○</t>
  </si>
  <si>
    <t>真幸ヶ丘</t>
  </si>
  <si>
    <t>A</t>
  </si>
  <si>
    <t>濵本清子</t>
  </si>
  <si>
    <t>はまもと　きよこ</t>
  </si>
  <si>
    <t>ゆり</t>
  </si>
  <si>
    <t>真幸ヶ丘</t>
  </si>
  <si>
    <t>B</t>
  </si>
  <si>
    <t>伴戸明巳</t>
  </si>
  <si>
    <t>ばんと　あけみ</t>
  </si>
  <si>
    <t>準優勝</t>
  </si>
  <si>
    <t>真幸ヶ丘</t>
  </si>
  <si>
    <t>三島洋子</t>
  </si>
  <si>
    <t>みしま　ようこ</t>
  </si>
  <si>
    <t>斉藤典子</t>
  </si>
  <si>
    <t>さいとう　のりこ</t>
  </si>
  <si>
    <t>岩手</t>
  </si>
  <si>
    <t>A</t>
  </si>
  <si>
    <t>古山泰子</t>
  </si>
  <si>
    <t>ふるやま　やすこ</t>
  </si>
  <si>
    <t>宮城</t>
  </si>
  <si>
    <t>日レ役員</t>
  </si>
  <si>
    <t>安田葉子</t>
  </si>
  <si>
    <t>やすだ　ようこ</t>
  </si>
  <si>
    <t>茨城</t>
  </si>
  <si>
    <t>木村洋子</t>
  </si>
  <si>
    <t>きむら　ようこ</t>
  </si>
  <si>
    <t>栃木</t>
  </si>
  <si>
    <t>鈴木純子</t>
  </si>
  <si>
    <t>すずき　じゅんこ</t>
  </si>
  <si>
    <t>河内葉子</t>
  </si>
  <si>
    <t>かわうち　ようこ</t>
  </si>
  <si>
    <t>群馬</t>
  </si>
  <si>
    <t>宮川早苗</t>
  </si>
  <si>
    <t>みやかわ　さなえ</t>
  </si>
  <si>
    <t>大塚久美子</t>
  </si>
  <si>
    <t>おおつか　くみこ</t>
  </si>
  <si>
    <t>埼玉</t>
  </si>
  <si>
    <t>ばら</t>
  </si>
  <si>
    <t>大野幸子</t>
  </si>
  <si>
    <t>おおの　さちこ</t>
  </si>
  <si>
    <t>金子典子</t>
  </si>
  <si>
    <t>かねこ　のりこ</t>
  </si>
  <si>
    <t>○</t>
  </si>
  <si>
    <t>ばら</t>
  </si>
  <si>
    <t>真幸ヶ丘</t>
  </si>
  <si>
    <t>ゆり</t>
  </si>
  <si>
    <t>A</t>
  </si>
  <si>
    <t>高橋富美子</t>
  </si>
  <si>
    <t>たかはし　ふみこ</t>
  </si>
  <si>
    <t>B</t>
  </si>
  <si>
    <t>田中久美子</t>
  </si>
  <si>
    <t>たなか　くみこ</t>
  </si>
  <si>
    <t>ベスト16</t>
  </si>
  <si>
    <t>中山広子</t>
  </si>
  <si>
    <t>なかやま　ひろこ</t>
  </si>
  <si>
    <t>大岩京子</t>
  </si>
  <si>
    <t>おおいわ　きょうこ</t>
  </si>
  <si>
    <t>千葉</t>
  </si>
  <si>
    <t>小川百合子</t>
  </si>
  <si>
    <t>おがわ　ゆりこ</t>
  </si>
  <si>
    <t>ベスト16</t>
  </si>
  <si>
    <t>玉﨑美智子</t>
  </si>
  <si>
    <t>たまさき　みちこ</t>
  </si>
  <si>
    <t>ベスト32</t>
  </si>
  <si>
    <t>永田悦栄</t>
  </si>
  <si>
    <t>ながた　えつえ</t>
  </si>
  <si>
    <t>山越広子</t>
  </si>
  <si>
    <t>やまこし　ひろこ</t>
  </si>
  <si>
    <t>加藤木実</t>
  </si>
  <si>
    <t>かとう　このみ</t>
  </si>
  <si>
    <t>東京</t>
  </si>
  <si>
    <t>黒澤頼子</t>
  </si>
  <si>
    <t>くろさわ　よりこ</t>
  </si>
  <si>
    <t>鈴木啓子</t>
  </si>
  <si>
    <t>すずき　けいこ</t>
  </si>
  <si>
    <t>竹内恵子</t>
  </si>
  <si>
    <t>たけうち　けいこ</t>
  </si>
  <si>
    <t>田所房子</t>
  </si>
  <si>
    <t>たどころ　ふさこ</t>
  </si>
  <si>
    <t>野崎秀子</t>
  </si>
  <si>
    <t>のざき　ひでこ</t>
  </si>
  <si>
    <t>本間昭子</t>
  </si>
  <si>
    <t>ほんま　てるこ</t>
  </si>
  <si>
    <t>森田弘美</t>
  </si>
  <si>
    <t>もりた　ひろみ</t>
  </si>
  <si>
    <t>○</t>
  </si>
  <si>
    <t>ばら</t>
  </si>
  <si>
    <t>真幸ヶ丘</t>
  </si>
  <si>
    <t>ゆり</t>
  </si>
  <si>
    <t>B</t>
  </si>
  <si>
    <t>石川明美</t>
  </si>
  <si>
    <t>いしかわ　あけみ</t>
  </si>
  <si>
    <t>神奈川</t>
  </si>
  <si>
    <t>A</t>
  </si>
  <si>
    <t>鬼束二三江</t>
  </si>
  <si>
    <t>おにづか　ふみえ</t>
  </si>
  <si>
    <t>田中直子</t>
  </si>
  <si>
    <t>たなか　なおこ</t>
  </si>
  <si>
    <t>鈴木明美</t>
  </si>
  <si>
    <t>すずき　あけみ</t>
  </si>
  <si>
    <t>新潟</t>
  </si>
  <si>
    <t>金住三枝子</t>
  </si>
  <si>
    <t>かなずみ　みえこ</t>
  </si>
  <si>
    <t>岐阜</t>
  </si>
  <si>
    <t>松本孝子</t>
  </si>
  <si>
    <t>まつもと　たかこ</t>
  </si>
  <si>
    <t>市川京子</t>
  </si>
  <si>
    <t>いちかわ　きょうこ</t>
  </si>
  <si>
    <t>愛知</t>
  </si>
  <si>
    <t>リーグ上がれず</t>
  </si>
  <si>
    <t>伊藤弘子</t>
  </si>
  <si>
    <t>いとう　ひろこ</t>
  </si>
  <si>
    <t>ふじ</t>
  </si>
  <si>
    <t>3位</t>
  </si>
  <si>
    <t>真幸ヶ丘</t>
  </si>
  <si>
    <t>ゆり</t>
  </si>
  <si>
    <t>B</t>
  </si>
  <si>
    <t>○</t>
  </si>
  <si>
    <t>近藤あい子</t>
  </si>
  <si>
    <t>こんどう　あいこ</t>
  </si>
  <si>
    <t>ベスト16</t>
  </si>
  <si>
    <t>佐藤ちはる</t>
  </si>
  <si>
    <t>さとう　ちはる</t>
  </si>
  <si>
    <t>A</t>
  </si>
  <si>
    <t>杉山夏子</t>
  </si>
  <si>
    <t>すぎやま　なつこ</t>
  </si>
  <si>
    <t>ふじ</t>
  </si>
  <si>
    <t>徳安美景</t>
  </si>
  <si>
    <t>とくやす　みかげ</t>
  </si>
  <si>
    <t>長崎千恵子</t>
  </si>
  <si>
    <t>ながさき　ちえこ</t>
  </si>
  <si>
    <t>優勝</t>
  </si>
  <si>
    <t>永田己代子</t>
  </si>
  <si>
    <t>ながた　みよこ</t>
  </si>
  <si>
    <t>成田一千弘</t>
  </si>
  <si>
    <t>なりた　いせこ</t>
  </si>
  <si>
    <t>新見よしの</t>
  </si>
  <si>
    <t>にいみ　よしの</t>
  </si>
  <si>
    <t>丹羽和紀江</t>
  </si>
  <si>
    <t>にわ　わきえ</t>
  </si>
  <si>
    <t>林　　厚子</t>
  </si>
  <si>
    <t>はやし　あつこ</t>
  </si>
  <si>
    <t>松下美佐子</t>
  </si>
  <si>
    <t>まつした　みさこ</t>
  </si>
  <si>
    <t>武藤美知子</t>
  </si>
  <si>
    <t>むとう　みちこ</t>
  </si>
  <si>
    <t>村上純子</t>
  </si>
  <si>
    <t>むらかみ　じゅんこ</t>
  </si>
  <si>
    <t>山本悦子</t>
  </si>
  <si>
    <t>やまもと　えつこ</t>
  </si>
  <si>
    <t>渡辺ひとみ</t>
  </si>
  <si>
    <t>わたなべ　ひとみ</t>
  </si>
  <si>
    <t>鳥羽敬子</t>
  </si>
  <si>
    <t>とば　けいこ</t>
  </si>
  <si>
    <t>三重</t>
  </si>
  <si>
    <t>ベスト16</t>
  </si>
  <si>
    <t>浅堀比呂子</t>
  </si>
  <si>
    <t>あさぼり　ひろこ</t>
  </si>
  <si>
    <t>京都</t>
  </si>
  <si>
    <t>井坂敏子</t>
  </si>
  <si>
    <t>いさか　としこ</t>
  </si>
  <si>
    <t>増田寛子</t>
  </si>
  <si>
    <t>ますだ　ひろこ</t>
  </si>
  <si>
    <t>池田洋子</t>
  </si>
  <si>
    <t>いけだ　ようこ</t>
  </si>
  <si>
    <t>大阪</t>
  </si>
  <si>
    <t>石川幹子</t>
  </si>
  <si>
    <t>いしかわ　みきこ</t>
  </si>
  <si>
    <t>上山親子</t>
  </si>
  <si>
    <t>うえやま　ちかこ</t>
  </si>
  <si>
    <t>ベスト4</t>
  </si>
  <si>
    <t>北口玲子</t>
  </si>
  <si>
    <t>きたぐち　れいこ</t>
  </si>
  <si>
    <t>木村美穂子</t>
  </si>
  <si>
    <t>きむら　みほこ</t>
  </si>
  <si>
    <t>近藤恵子</t>
  </si>
  <si>
    <t>こんどう　けいこ</t>
  </si>
  <si>
    <t>谷地喜代子</t>
  </si>
  <si>
    <t>たにぢ　きよこ</t>
  </si>
  <si>
    <t>中谷高子</t>
  </si>
  <si>
    <t>なかたに　たかこ</t>
  </si>
  <si>
    <t>長谷川和代</t>
  </si>
  <si>
    <t>はせがわ　かずよ</t>
  </si>
  <si>
    <t>肥後恵子</t>
  </si>
  <si>
    <t>ひご　けいこ</t>
  </si>
  <si>
    <t>吉川豊子</t>
  </si>
  <si>
    <t>よしかわ　とよこ</t>
  </si>
  <si>
    <t>赤井里美</t>
  </si>
  <si>
    <t>あかい　さとみ</t>
  </si>
  <si>
    <t>兵庫</t>
  </si>
  <si>
    <t>○</t>
  </si>
  <si>
    <t>真幸ヶ丘</t>
  </si>
  <si>
    <t>ゆり</t>
  </si>
  <si>
    <t>A</t>
  </si>
  <si>
    <t>稲田和子</t>
  </si>
  <si>
    <t>いなだ　かずこ</t>
  </si>
  <si>
    <t>浦　みどり</t>
  </si>
  <si>
    <t>うら　みどり</t>
  </si>
  <si>
    <t>大野敦代</t>
  </si>
  <si>
    <t>おおの　あつよ</t>
  </si>
  <si>
    <t>B</t>
  </si>
  <si>
    <t>柏原敦子</t>
  </si>
  <si>
    <t>かしはら　あつこ</t>
  </si>
  <si>
    <t>福園由紀代</t>
  </si>
  <si>
    <t>ふくぞの　ゆきよ</t>
  </si>
  <si>
    <t>村瀬里美</t>
  </si>
  <si>
    <t>むらせ　さとみ</t>
  </si>
  <si>
    <t>森　　由香</t>
  </si>
  <si>
    <t>もり　ゆか</t>
  </si>
  <si>
    <t>新　　康乃</t>
  </si>
  <si>
    <t>あたらし　やすの</t>
  </si>
  <si>
    <t>奈良</t>
  </si>
  <si>
    <t>梅野千江子</t>
  </si>
  <si>
    <t>うめの　ちえこ</t>
  </si>
  <si>
    <t>小林万壽美</t>
  </si>
  <si>
    <t>こばやしますみ</t>
  </si>
  <si>
    <t>辰巳茂子</t>
  </si>
  <si>
    <t>たつみ　しげこ</t>
  </si>
  <si>
    <t>田中眞千子</t>
  </si>
  <si>
    <t>たなか　まちこ</t>
  </si>
  <si>
    <t>玉井喜久代</t>
  </si>
  <si>
    <t>たまい　きくよ</t>
  </si>
  <si>
    <t>出井恭子</t>
  </si>
  <si>
    <t>でい　きょうこ</t>
  </si>
  <si>
    <t>中西佳子</t>
  </si>
  <si>
    <t>藤井春美</t>
  </si>
  <si>
    <t>ふじい　はるみ</t>
  </si>
  <si>
    <t>ばら</t>
  </si>
  <si>
    <t>ベスト4</t>
  </si>
  <si>
    <t>渡辺久枝</t>
  </si>
  <si>
    <t>上田洋子</t>
  </si>
  <si>
    <t>うえだ　ようこ</t>
  </si>
  <si>
    <t>和歌山</t>
  </si>
  <si>
    <t>工藤恵美</t>
  </si>
  <si>
    <t>くどう　えみ</t>
  </si>
  <si>
    <t>坂井真由美</t>
  </si>
  <si>
    <t>さかい　まゆみ</t>
  </si>
  <si>
    <t>林　佳代子</t>
  </si>
  <si>
    <t>はやし　かよこ</t>
  </si>
  <si>
    <t>坂東あつみ</t>
  </si>
  <si>
    <t>ばんどう　あつみ</t>
  </si>
  <si>
    <t>和田周子</t>
  </si>
  <si>
    <t>わだ　ちかこ</t>
  </si>
  <si>
    <t>黒木美由紀</t>
  </si>
  <si>
    <t>くろき　みゆき</t>
  </si>
  <si>
    <t>鳥取</t>
  </si>
  <si>
    <t>斉藤裕子</t>
  </si>
  <si>
    <t>さいとう　ゆうこ</t>
  </si>
  <si>
    <t>新　　明美</t>
  </si>
  <si>
    <t>しん　あけみ</t>
  </si>
  <si>
    <t>寺地敦子</t>
  </si>
  <si>
    <t>てらち　あつこ</t>
  </si>
  <si>
    <t>野田悦子</t>
  </si>
  <si>
    <t>のだ　えつこ</t>
  </si>
  <si>
    <t>長谷部早百合</t>
  </si>
  <si>
    <t>はせべ　さゆり</t>
  </si>
  <si>
    <t>福田さとみ</t>
  </si>
  <si>
    <t>ふくだ　さとみ</t>
  </si>
  <si>
    <t>松田ひろみ</t>
  </si>
  <si>
    <t>まつだ　ひろみ</t>
  </si>
  <si>
    <t>安田純子</t>
  </si>
  <si>
    <t>やすだ　じゅんこ</t>
  </si>
  <si>
    <t>八原久美子</t>
  </si>
  <si>
    <t>やはら　くみこ</t>
  </si>
  <si>
    <t>山根ひろみ</t>
  </si>
  <si>
    <t>やまね　ひろみ</t>
  </si>
  <si>
    <t>岩田遵子</t>
  </si>
  <si>
    <t>いわた　じゅんこ</t>
  </si>
  <si>
    <t>島根</t>
  </si>
  <si>
    <t>役員</t>
  </si>
  <si>
    <t>浦田浩子</t>
  </si>
  <si>
    <t>うらた　ひろこ</t>
  </si>
  <si>
    <t>大石光代</t>
  </si>
  <si>
    <t>おおいし　みつよ</t>
  </si>
  <si>
    <t>黒川直子</t>
  </si>
  <si>
    <t>くろかわ　なおこ</t>
  </si>
  <si>
    <t>黒田琴美</t>
  </si>
  <si>
    <t>くろだ　ことみ</t>
  </si>
  <si>
    <t>静間ひとみ</t>
  </si>
  <si>
    <t>しずま　ひとみ</t>
  </si>
  <si>
    <t>田原まり子</t>
  </si>
  <si>
    <t>たばら　まりこ</t>
  </si>
  <si>
    <t>永井佐智子</t>
  </si>
  <si>
    <t>ながい　さちこ</t>
  </si>
  <si>
    <t>西谷奈保子</t>
  </si>
  <si>
    <t>にしたに　なおこ</t>
  </si>
  <si>
    <t>野津寿代</t>
  </si>
  <si>
    <t>のつ　ひさよ</t>
  </si>
  <si>
    <t>松山篤子</t>
  </si>
  <si>
    <t>まつやま　あつこ</t>
  </si>
  <si>
    <t>山崎良子</t>
  </si>
  <si>
    <t>やまさき　りょうこ</t>
  </si>
  <si>
    <t>八幡みさこ</t>
  </si>
  <si>
    <t>やわた　みさこ</t>
  </si>
  <si>
    <t>岡部　　忍</t>
  </si>
  <si>
    <t>おかべ　しのぶ</t>
  </si>
  <si>
    <t>岡山</t>
  </si>
  <si>
    <t>重実裕子</t>
  </si>
  <si>
    <t>しげざね　ひろこ</t>
  </si>
  <si>
    <t>秋山明美</t>
  </si>
  <si>
    <t>あきやま　あけみ</t>
  </si>
  <si>
    <t>広島</t>
  </si>
  <si>
    <t>佐伯睦味</t>
  </si>
  <si>
    <t>さえき　むつみ</t>
  </si>
  <si>
    <t>鋤田洋子</t>
  </si>
  <si>
    <t>すきた　ようこ</t>
  </si>
  <si>
    <t>田辺芳恵</t>
  </si>
  <si>
    <t>たなべ　よしえ</t>
  </si>
  <si>
    <t>寺尾信子</t>
  </si>
  <si>
    <t>てらお　のぶこ</t>
  </si>
  <si>
    <t>西村さち子</t>
  </si>
  <si>
    <t>にしむら　さちこ</t>
  </si>
  <si>
    <t>松崎政子</t>
  </si>
  <si>
    <t>まつざき　まさこ</t>
  </si>
  <si>
    <t>松本啓子</t>
  </si>
  <si>
    <t>まつもと　けいこ</t>
  </si>
  <si>
    <t>宮森久美子</t>
  </si>
  <si>
    <t>みやもり　くみこ</t>
  </si>
  <si>
    <t>吉藤悦子</t>
  </si>
  <si>
    <t>よしふじ　えつこ</t>
  </si>
  <si>
    <t>中村千津子</t>
  </si>
  <si>
    <t>なかむら　ちずこ</t>
  </si>
  <si>
    <t>山口</t>
  </si>
  <si>
    <t>福島フジ代</t>
  </si>
  <si>
    <t>ふくしま　ふじよ</t>
  </si>
  <si>
    <t>赤川朝美</t>
  </si>
  <si>
    <t>あかがわ　あさみ</t>
  </si>
  <si>
    <t>徳島</t>
  </si>
  <si>
    <t>河野岐三代</t>
  </si>
  <si>
    <t>かわの　きみよ</t>
  </si>
  <si>
    <t>田中春江</t>
  </si>
  <si>
    <t>たなか　はるえ</t>
  </si>
  <si>
    <t>吉岡和美</t>
  </si>
  <si>
    <t>よしおか　かずみ</t>
  </si>
  <si>
    <t>内山淳子</t>
  </si>
  <si>
    <t>うちやま　じゅんこ</t>
  </si>
  <si>
    <t>香川</t>
  </si>
  <si>
    <t>久米佳代</t>
  </si>
  <si>
    <t>くめ　かよ</t>
  </si>
  <si>
    <t>高野正代</t>
  </si>
  <si>
    <t>たかの　まさよ</t>
  </si>
  <si>
    <t>東村純子</t>
  </si>
  <si>
    <t>ひがしむら　じゅんこ</t>
  </si>
  <si>
    <t>石井加子</t>
  </si>
  <si>
    <t>いしい　ますこ</t>
  </si>
  <si>
    <t>愛媛</t>
  </si>
  <si>
    <t>木藤公子</t>
  </si>
  <si>
    <t>きどう　きみこ</t>
  </si>
  <si>
    <t>椎名顕子</t>
  </si>
  <si>
    <t>しいな　あきこ</t>
  </si>
  <si>
    <t>白石浩子</t>
  </si>
  <si>
    <t>しらいし　ひろこ</t>
  </si>
  <si>
    <t>乗松和子</t>
  </si>
  <si>
    <t>宮内典子</t>
  </si>
  <si>
    <t>内田直子</t>
  </si>
  <si>
    <t>うちだ　なおこ</t>
  </si>
  <si>
    <t>佐賀</t>
  </si>
  <si>
    <t>坂口鈴子</t>
  </si>
  <si>
    <t>さかぐち　すずこ</t>
  </si>
  <si>
    <t>執行多美子</t>
  </si>
  <si>
    <t>しぎょう　たみこ</t>
  </si>
  <si>
    <t>鳥飼知代子</t>
  </si>
  <si>
    <t>とりかい　ちよこ</t>
  </si>
  <si>
    <t>安達伸子</t>
  </si>
  <si>
    <t>あだち　のぶこ</t>
  </si>
  <si>
    <t>大分</t>
  </si>
  <si>
    <t>○</t>
  </si>
  <si>
    <t>ゆり</t>
  </si>
  <si>
    <t>真幸ヶ丘</t>
  </si>
  <si>
    <t>A</t>
  </si>
  <si>
    <t>江利角富美子</t>
  </si>
  <si>
    <t>えりかく　とみこ</t>
  </si>
  <si>
    <t>会員</t>
  </si>
  <si>
    <t>④</t>
  </si>
  <si>
    <t>R</t>
  </si>
  <si>
    <t>○</t>
  </si>
  <si>
    <t>濱本清子</t>
  </si>
  <si>
    <t>田中久美子</t>
  </si>
  <si>
    <t>小川</t>
  </si>
  <si>
    <t>大岩京子</t>
  </si>
  <si>
    <t>村上</t>
  </si>
  <si>
    <t>○</t>
  </si>
  <si>
    <t>真幸ヶ丘</t>
  </si>
  <si>
    <t>山田　郁子</t>
  </si>
  <si>
    <t>やまだ　いくこ</t>
  </si>
  <si>
    <t>選手変更(三谷敏子）</t>
  </si>
  <si>
    <t>松本啓子</t>
  </si>
  <si>
    <t>吉川</t>
  </si>
  <si>
    <t>月原久美子</t>
  </si>
  <si>
    <t>近藤幸子</t>
  </si>
  <si>
    <t>田中</t>
  </si>
  <si>
    <t>出井恭子</t>
  </si>
  <si>
    <t>なかにし　よしこ</t>
  </si>
  <si>
    <t>○</t>
  </si>
  <si>
    <t>○</t>
  </si>
  <si>
    <t>真幸ヶ丘</t>
  </si>
  <si>
    <t>棄権(吉村ひろみ）</t>
  </si>
  <si>
    <t>ゆり</t>
  </si>
  <si>
    <t>A</t>
  </si>
  <si>
    <t>○</t>
  </si>
  <si>
    <t>わたなべ　ひさえ</t>
  </si>
  <si>
    <t>浜本清子</t>
  </si>
  <si>
    <t>松田ひろみ</t>
  </si>
  <si>
    <t>下田光子</t>
  </si>
  <si>
    <t>野田悦子</t>
  </si>
  <si>
    <t>宮森久美子</t>
  </si>
  <si>
    <t>久保田範子</t>
  </si>
  <si>
    <t>秋山明美</t>
  </si>
  <si>
    <t>平山洋子</t>
  </si>
  <si>
    <t>木籐公子</t>
  </si>
  <si>
    <t>ゆり</t>
  </si>
  <si>
    <t>A</t>
  </si>
  <si>
    <t>○</t>
  </si>
  <si>
    <t>のりまつ　かずこ</t>
  </si>
  <si>
    <t>○</t>
  </si>
  <si>
    <t>○</t>
  </si>
  <si>
    <t>真幸ヶ丘</t>
  </si>
  <si>
    <t>B</t>
  </si>
  <si>
    <t>みやうち　のりこ</t>
  </si>
  <si>
    <t>棄権(椎名顕子）</t>
  </si>
  <si>
    <t>プレイヤー</t>
  </si>
  <si>
    <t>変更45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</si>
</sst>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AR P丸ゴシック体M"/>
      <family val="3"/>
    </font>
    <font>
      <sz val="11"/>
      <color indexed="3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18"/>
      <name val="HGPｺﾞｼｯｸM"/>
      <family val="3"/>
    </font>
    <font>
      <sz val="12"/>
      <color indexed="10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1"/>
      <color indexed="10"/>
      <name val="HGPｺﾞｼｯｸM"/>
      <family val="3"/>
    </font>
    <font>
      <b/>
      <sz val="12"/>
      <color indexed="10"/>
      <name val="HGPｺﾞｼｯｸM"/>
      <family val="3"/>
    </font>
    <font>
      <b/>
      <sz val="14"/>
      <color indexed="10"/>
      <name val="HGPｺﾞｼｯｸM"/>
      <family val="3"/>
    </font>
    <font>
      <sz val="12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dotted"/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wrapText="1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top" wrapText="1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indent="1"/>
    </xf>
    <xf numFmtId="0" fontId="2" fillId="0" borderId="16" xfId="0" applyFont="1" applyBorder="1" applyAlignment="1">
      <alignment horizontal="center" vertical="center" shrinkToFit="1"/>
    </xf>
    <xf numFmtId="57" fontId="0" fillId="0" borderId="16" xfId="0" applyNumberFormat="1" applyFont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38" fontId="0" fillId="0" borderId="16" xfId="57" applyNumberFormat="1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 shrinkToFit="1"/>
    </xf>
    <xf numFmtId="57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38" fontId="0" fillId="0" borderId="18" xfId="57" applyNumberFormat="1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distributed" vertical="center" inden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 shrinkToFit="1"/>
    </xf>
    <xf numFmtId="38" fontId="0" fillId="0" borderId="0" xfId="57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indent="1"/>
    </xf>
    <xf numFmtId="0" fontId="8" fillId="0" borderId="16" xfId="0" applyFont="1" applyBorder="1" applyAlignment="1">
      <alignment horizontal="center" vertical="center" shrinkToFit="1"/>
    </xf>
    <xf numFmtId="57" fontId="7" fillId="0" borderId="16" xfId="0" applyNumberFormat="1" applyFont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center" vertical="center" shrinkToFit="1"/>
    </xf>
    <xf numFmtId="38" fontId="7" fillId="0" borderId="16" xfId="57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indent="1"/>
    </xf>
    <xf numFmtId="0" fontId="10" fillId="0" borderId="16" xfId="0" applyFont="1" applyBorder="1" applyAlignment="1">
      <alignment horizontal="center" vertical="center" shrinkToFit="1"/>
    </xf>
    <xf numFmtId="57" fontId="9" fillId="0" borderId="16" xfId="0" applyNumberFormat="1" applyFont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34" borderId="16" xfId="0" applyFont="1" applyFill="1" applyBorder="1" applyAlignment="1">
      <alignment horizontal="center" vertical="center" shrinkToFit="1"/>
    </xf>
    <xf numFmtId="38" fontId="9" fillId="0" borderId="16" xfId="57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inden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5" fillId="0" borderId="25" xfId="0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 vertical="top"/>
    </xf>
    <xf numFmtId="0" fontId="15" fillId="0" borderId="29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right" vertical="center"/>
    </xf>
    <xf numFmtId="0" fontId="15" fillId="0" borderId="33" xfId="0" applyFont="1" applyFill="1" applyBorder="1" applyAlignment="1">
      <alignment horizontal="right"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3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right"/>
    </xf>
    <xf numFmtId="0" fontId="15" fillId="0" borderId="25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15" fillId="0" borderId="30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left" vertical="top"/>
    </xf>
    <xf numFmtId="0" fontId="15" fillId="0" borderId="36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right" vertical="center"/>
    </xf>
    <xf numFmtId="0" fontId="15" fillId="0" borderId="32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 shrinkToFit="1"/>
    </xf>
    <xf numFmtId="0" fontId="15" fillId="0" borderId="24" xfId="0" applyFont="1" applyFill="1" applyBorder="1" applyAlignment="1">
      <alignment horizontal="right" shrinkToFit="1"/>
    </xf>
    <xf numFmtId="0" fontId="15" fillId="0" borderId="26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/>
    </xf>
    <xf numFmtId="0" fontId="15" fillId="0" borderId="34" xfId="0" applyFont="1" applyFill="1" applyBorder="1" applyAlignment="1">
      <alignment horizontal="right"/>
    </xf>
    <xf numFmtId="0" fontId="15" fillId="0" borderId="38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1" xfId="0" applyFont="1" applyFill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15" fillId="0" borderId="41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left"/>
    </xf>
    <xf numFmtId="0" fontId="15" fillId="0" borderId="43" xfId="0" applyFont="1" applyFill="1" applyBorder="1" applyAlignment="1">
      <alignment horizontal="left"/>
    </xf>
    <xf numFmtId="0" fontId="15" fillId="0" borderId="28" xfId="0" applyFont="1" applyFill="1" applyBorder="1" applyAlignment="1">
      <alignment vertical="top"/>
    </xf>
    <xf numFmtId="0" fontId="15" fillId="0" borderId="26" xfId="0" applyFont="1" applyFill="1" applyBorder="1" applyAlignment="1">
      <alignment vertical="top"/>
    </xf>
    <xf numFmtId="0" fontId="15" fillId="0" borderId="4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5" fillId="0" borderId="27" xfId="0" applyFont="1" applyFill="1" applyBorder="1" applyAlignment="1">
      <alignment vertical="top"/>
    </xf>
    <xf numFmtId="0" fontId="15" fillId="0" borderId="30" xfId="0" applyFont="1" applyFill="1" applyBorder="1" applyAlignment="1">
      <alignment horizontal="right"/>
    </xf>
    <xf numFmtId="0" fontId="15" fillId="0" borderId="45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right" vertical="top"/>
    </xf>
    <xf numFmtId="0" fontId="15" fillId="0" borderId="47" xfId="0" applyFont="1" applyFill="1" applyBorder="1" applyAlignment="1">
      <alignment horizontal="right"/>
    </xf>
    <xf numFmtId="0" fontId="15" fillId="0" borderId="44" xfId="0" applyFont="1" applyFill="1" applyBorder="1" applyAlignment="1">
      <alignment vertical="top"/>
    </xf>
    <xf numFmtId="0" fontId="15" fillId="0" borderId="39" xfId="0" applyFont="1" applyFill="1" applyBorder="1" applyAlignment="1">
      <alignment horizontal="right"/>
    </xf>
    <xf numFmtId="0" fontId="15" fillId="0" borderId="48" xfId="0" applyFont="1" applyFill="1" applyBorder="1" applyAlignment="1">
      <alignment horizontal="right"/>
    </xf>
    <xf numFmtId="0" fontId="15" fillId="0" borderId="49" xfId="0" applyFont="1" applyFill="1" applyBorder="1" applyAlignment="1">
      <alignment horizontal="right"/>
    </xf>
    <xf numFmtId="0" fontId="15" fillId="0" borderId="50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 shrinkToFit="1"/>
    </xf>
    <xf numFmtId="0" fontId="15" fillId="0" borderId="37" xfId="0" applyFont="1" applyFill="1" applyBorder="1" applyAlignment="1">
      <alignment horizontal="right"/>
    </xf>
    <xf numFmtId="0" fontId="15" fillId="0" borderId="51" xfId="0" applyFont="1" applyFill="1" applyBorder="1" applyAlignment="1">
      <alignment horizontal="left" vertical="top"/>
    </xf>
    <xf numFmtId="0" fontId="15" fillId="0" borderId="39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/>
    </xf>
    <xf numFmtId="0" fontId="15" fillId="0" borderId="52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left" vertical="top"/>
    </xf>
    <xf numFmtId="0" fontId="15" fillId="0" borderId="53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/>
    </xf>
    <xf numFmtId="0" fontId="15" fillId="0" borderId="25" xfId="0" applyFont="1" applyFill="1" applyBorder="1" applyAlignment="1">
      <alignment vertical="top"/>
    </xf>
    <xf numFmtId="0" fontId="15" fillId="0" borderId="42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5" fillId="0" borderId="46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horizontal="right" vertical="top"/>
    </xf>
    <xf numFmtId="0" fontId="11" fillId="0" borderId="30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 horizontal="left"/>
    </xf>
    <xf numFmtId="0" fontId="11" fillId="0" borderId="33" xfId="0" applyFont="1" applyFill="1" applyBorder="1" applyAlignment="1">
      <alignment/>
    </xf>
    <xf numFmtId="0" fontId="11" fillId="0" borderId="33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5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left"/>
    </xf>
    <xf numFmtId="0" fontId="11" fillId="0" borderId="3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horizontal="left" vertical="top"/>
    </xf>
    <xf numFmtId="0" fontId="11" fillId="0" borderId="55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shrinkToFit="1"/>
    </xf>
    <xf numFmtId="0" fontId="11" fillId="0" borderId="0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1" fillId="0" borderId="51" xfId="0" applyFont="1" applyFill="1" applyBorder="1" applyAlignment="1">
      <alignment vertical="top"/>
    </xf>
    <xf numFmtId="0" fontId="11" fillId="0" borderId="53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right" vertical="center"/>
    </xf>
    <xf numFmtId="0" fontId="11" fillId="0" borderId="3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 shrinkToFit="1"/>
    </xf>
    <xf numFmtId="0" fontId="11" fillId="0" borderId="31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right" vertical="top"/>
    </xf>
    <xf numFmtId="0" fontId="11" fillId="0" borderId="25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9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39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0" xfId="0" applyFont="1" applyFill="1" applyBorder="1" applyAlignment="1">
      <alignment horizontal="right" vertical="top"/>
    </xf>
    <xf numFmtId="0" fontId="11" fillId="0" borderId="30" xfId="0" applyFont="1" applyFill="1" applyBorder="1" applyAlignment="1">
      <alignment horizontal="right" vertical="top" shrinkToFit="1"/>
    </xf>
    <xf numFmtId="0" fontId="11" fillId="0" borderId="25" xfId="0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right" vertical="top"/>
    </xf>
    <xf numFmtId="0" fontId="11" fillId="0" borderId="47" xfId="0" applyFont="1" applyFill="1" applyBorder="1" applyAlignment="1">
      <alignment horizontal="right"/>
    </xf>
    <xf numFmtId="0" fontId="11" fillId="0" borderId="56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1" fillId="0" borderId="54" xfId="0" applyFont="1" applyFill="1" applyBorder="1" applyAlignment="1">
      <alignment horizontal="right"/>
    </xf>
    <xf numFmtId="0" fontId="11" fillId="0" borderId="52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0" fontId="11" fillId="0" borderId="57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right"/>
    </xf>
    <xf numFmtId="0" fontId="11" fillId="0" borderId="55" xfId="0" applyFont="1" applyFill="1" applyBorder="1" applyAlignment="1">
      <alignment horizontal="right" vertical="top"/>
    </xf>
    <xf numFmtId="0" fontId="11" fillId="0" borderId="49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33" borderId="58" xfId="0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wrapText="1" shrinkToFit="1"/>
    </xf>
    <xf numFmtId="0" fontId="4" fillId="0" borderId="60" xfId="0" applyFont="1" applyBorder="1" applyAlignment="1">
      <alignment horizontal="center" vertical="center" shrinkToFit="1"/>
    </xf>
    <xf numFmtId="0" fontId="0" fillId="33" borderId="58" xfId="0" applyFont="1" applyFill="1" applyBorder="1" applyAlignment="1">
      <alignment horizontal="center" vertical="center" shrinkToFit="1"/>
    </xf>
    <xf numFmtId="0" fontId="0" fillId="0" borderId="58" xfId="0" applyFont="1" applyBorder="1" applyAlignment="1">
      <alignment horizontal="distributed" vertical="center" indent="1" shrinkToFit="1"/>
    </xf>
    <xf numFmtId="0" fontId="0" fillId="0" borderId="15" xfId="0" applyFont="1" applyBorder="1" applyAlignment="1">
      <alignment horizontal="distributed" vertical="center" indent="1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4" borderId="58" xfId="0" applyFont="1" applyFill="1" applyBorder="1" applyAlignment="1">
      <alignment horizontal="left" vertical="center" shrinkToFit="1"/>
    </xf>
    <xf numFmtId="0" fontId="3" fillId="34" borderId="15" xfId="0" applyFont="1" applyFill="1" applyBorder="1" applyAlignment="1">
      <alignment horizontal="left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34" borderId="58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38" fontId="0" fillId="0" borderId="58" xfId="57" applyNumberFormat="1" applyFont="1" applyFill="1" applyBorder="1" applyAlignment="1">
      <alignment horizontal="center" vertical="center" shrinkToFit="1"/>
    </xf>
    <xf numFmtId="38" fontId="0" fillId="0" borderId="15" xfId="57" applyNumberFormat="1" applyFont="1" applyFill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 wrapText="1" shrinkToFit="1"/>
    </xf>
    <xf numFmtId="0" fontId="3" fillId="36" borderId="15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3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4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38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5" fillId="0" borderId="40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10</xdr:row>
      <xdr:rowOff>180975</xdr:rowOff>
    </xdr:from>
    <xdr:to>
      <xdr:col>36</xdr:col>
      <xdr:colOff>1228725</xdr:colOff>
      <xdr:row>10</xdr:row>
      <xdr:rowOff>180975</xdr:rowOff>
    </xdr:to>
    <xdr:sp>
      <xdr:nvSpPr>
        <xdr:cNvPr id="1" name="直線コネクタ 1"/>
        <xdr:cNvSpPr>
          <a:spLocks/>
        </xdr:cNvSpPr>
      </xdr:nvSpPr>
      <xdr:spPr>
        <a:xfrm>
          <a:off x="14478000" y="3514725"/>
          <a:ext cx="1219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53"/>
  <sheetViews>
    <sheetView view="pageBreakPreview" zoomScaleNormal="70" zoomScaleSheetLayoutView="100" zoomScalePageLayoutView="0" workbookViewId="0" topLeftCell="B25">
      <selection activeCell="I41" sqref="I41"/>
    </sheetView>
  </sheetViews>
  <sheetFormatPr defaultColWidth="13.625" defaultRowHeight="22.5" customHeight="1"/>
  <cols>
    <col min="1" max="1" width="5.625" style="59" hidden="1" customWidth="1"/>
    <col min="2" max="2" width="6.75390625" style="59" bestFit="1" customWidth="1"/>
    <col min="3" max="3" width="7.50390625" style="59" bestFit="1" customWidth="1"/>
    <col min="4" max="4" width="10.50390625" style="59" hidden="1" customWidth="1"/>
    <col min="5" max="5" width="14.25390625" style="60" hidden="1" customWidth="1"/>
    <col min="6" max="7" width="0" style="61" hidden="1" customWidth="1"/>
    <col min="8" max="8" width="18.375" style="62" bestFit="1" customWidth="1"/>
    <col min="9" max="9" width="15.25390625" style="63" bestFit="1" customWidth="1"/>
    <col min="10" max="10" width="9.375" style="64" hidden="1" customWidth="1"/>
    <col min="11" max="11" width="6.75390625" style="65" hidden="1" customWidth="1"/>
    <col min="12" max="12" width="11.25390625" style="66" bestFit="1" customWidth="1"/>
    <col min="13" max="13" width="0" style="63" hidden="1" customWidth="1"/>
    <col min="14" max="14" width="0" style="67" hidden="1" customWidth="1"/>
    <col min="15" max="15" width="0" style="68" hidden="1" customWidth="1"/>
    <col min="16" max="19" width="0" style="69" hidden="1" customWidth="1"/>
    <col min="20" max="23" width="0" style="70" hidden="1" customWidth="1"/>
    <col min="24" max="24" width="9.00390625" style="71" bestFit="1" customWidth="1"/>
    <col min="25" max="25" width="9.25390625" style="72" customWidth="1"/>
    <col min="26" max="26" width="9.25390625" style="59" bestFit="1" customWidth="1"/>
    <col min="27" max="27" width="8.50390625" style="73" customWidth="1"/>
    <col min="28" max="28" width="9.25390625" style="59" customWidth="1"/>
    <col min="29" max="29" width="20.50390625" style="59" hidden="1" customWidth="1"/>
    <col min="30" max="32" width="4.75390625" style="59" hidden="1" customWidth="1"/>
    <col min="33" max="16384" width="13.625" style="5" customWidth="1"/>
  </cols>
  <sheetData>
    <row r="1" spans="1:32" ht="22.5" customHeight="1">
      <c r="A1" s="308" t="s">
        <v>16</v>
      </c>
      <c r="B1" s="310" t="s">
        <v>4</v>
      </c>
      <c r="C1" s="310" t="s">
        <v>5</v>
      </c>
      <c r="D1" s="310" t="s">
        <v>462</v>
      </c>
      <c r="E1" s="312" t="s">
        <v>17</v>
      </c>
      <c r="F1" s="294" t="s">
        <v>414</v>
      </c>
      <c r="G1" s="298" t="s">
        <v>6</v>
      </c>
      <c r="H1" s="299" t="s">
        <v>7</v>
      </c>
      <c r="I1" s="301" t="s">
        <v>8</v>
      </c>
      <c r="J1" s="303" t="s">
        <v>9</v>
      </c>
      <c r="K1" s="316" t="s">
        <v>18</v>
      </c>
      <c r="L1" s="301" t="s">
        <v>10</v>
      </c>
      <c r="M1" s="301" t="s">
        <v>19</v>
      </c>
      <c r="N1" s="316" t="s">
        <v>20</v>
      </c>
      <c r="O1" s="318" t="s">
        <v>21</v>
      </c>
      <c r="P1" s="314" t="s">
        <v>22</v>
      </c>
      <c r="Q1" s="314"/>
      <c r="R1" s="314"/>
      <c r="S1" s="314"/>
      <c r="T1" s="315" t="s">
        <v>11</v>
      </c>
      <c r="U1" s="315"/>
      <c r="V1" s="315"/>
      <c r="W1" s="315"/>
      <c r="X1" s="296" t="s">
        <v>23</v>
      </c>
      <c r="Y1" s="310" t="s">
        <v>24</v>
      </c>
      <c r="Z1" s="1" t="s">
        <v>25</v>
      </c>
      <c r="AA1" s="322" t="s">
        <v>26</v>
      </c>
      <c r="AB1" s="2" t="s">
        <v>25</v>
      </c>
      <c r="AC1" s="320" t="s">
        <v>27</v>
      </c>
      <c r="AD1" s="305" t="s">
        <v>28</v>
      </c>
      <c r="AE1" s="306"/>
      <c r="AF1" s="307"/>
    </row>
    <row r="2" spans="1:32" ht="22.5" customHeight="1">
      <c r="A2" s="309"/>
      <c r="B2" s="311"/>
      <c r="C2" s="311"/>
      <c r="D2" s="311"/>
      <c r="E2" s="313"/>
      <c r="F2" s="295"/>
      <c r="G2" s="295"/>
      <c r="H2" s="300"/>
      <c r="I2" s="302"/>
      <c r="J2" s="304"/>
      <c r="K2" s="317"/>
      <c r="L2" s="302"/>
      <c r="M2" s="302"/>
      <c r="N2" s="317"/>
      <c r="O2" s="319"/>
      <c r="P2" s="6" t="s">
        <v>29</v>
      </c>
      <c r="Q2" s="6" t="s">
        <v>30</v>
      </c>
      <c r="R2" s="6" t="s">
        <v>31</v>
      </c>
      <c r="S2" s="6" t="s">
        <v>32</v>
      </c>
      <c r="T2" s="7" t="s">
        <v>12</v>
      </c>
      <c r="U2" s="7" t="s">
        <v>13</v>
      </c>
      <c r="V2" s="7" t="s">
        <v>14</v>
      </c>
      <c r="W2" s="8" t="s">
        <v>15</v>
      </c>
      <c r="X2" s="297"/>
      <c r="Y2" s="311"/>
      <c r="Z2" s="9" t="s">
        <v>33</v>
      </c>
      <c r="AA2" s="323"/>
      <c r="AB2" s="10" t="s">
        <v>34</v>
      </c>
      <c r="AC2" s="321"/>
      <c r="AD2" s="11">
        <v>40760</v>
      </c>
      <c r="AE2" s="11">
        <v>40761</v>
      </c>
      <c r="AF2" s="12">
        <v>40762</v>
      </c>
    </row>
    <row r="3" spans="1:32" ht="22.5" customHeight="1">
      <c r="A3" s="13">
        <v>232</v>
      </c>
      <c r="B3" s="13" t="s">
        <v>409</v>
      </c>
      <c r="C3" s="13">
        <v>1</v>
      </c>
      <c r="D3" s="13" t="s">
        <v>411</v>
      </c>
      <c r="E3" s="14" t="str">
        <f aca="true" t="shared" si="0" ref="E3:E34">B3&amp;"-"&amp;C3&amp;"-"&amp;D3</f>
        <v>ゆり-1-A</v>
      </c>
      <c r="F3" s="15" t="s">
        <v>408</v>
      </c>
      <c r="G3" s="15"/>
      <c r="H3" s="114" t="s">
        <v>412</v>
      </c>
      <c r="I3" s="18" t="s">
        <v>413</v>
      </c>
      <c r="J3" s="19">
        <v>20520</v>
      </c>
      <c r="K3" s="20" t="str">
        <f aca="true" t="shared" si="1" ref="K3:K34">IF(J3="","",DATEDIF(J3,"2011/4/1","y")&amp;"歳")</f>
        <v>55歳</v>
      </c>
      <c r="L3" s="22" t="s">
        <v>407</v>
      </c>
      <c r="M3" s="22" t="str">
        <f aca="true" t="shared" si="2" ref="M3:M34">IF(K3="60歳","還暦",IF(K3="70歳","古希",IF(K3="77歳","喜寿",IF(K3&gt;="80歳","長寿",""))))&amp;IF(W3="優勝",V3&amp;W3,"")</f>
        <v>ゆり優勝</v>
      </c>
      <c r="N3" s="23" t="str">
        <f aca="true" t="shared" si="3" ref="N3:N34">L3&amp;":"&amp;M3</f>
        <v>大分:ゆり優勝</v>
      </c>
      <c r="O3" s="24">
        <v>44</v>
      </c>
      <c r="P3" s="25"/>
      <c r="Q3" s="25"/>
      <c r="R3" s="25"/>
      <c r="S3" s="25">
        <f aca="true" t="shared" si="4" ref="S3:S34">IF(K3="60歳","○","")</f>
      </c>
      <c r="T3" s="33"/>
      <c r="U3" s="26" t="s">
        <v>232</v>
      </c>
      <c r="V3" s="33" t="s">
        <v>234</v>
      </c>
      <c r="W3" s="27" t="s">
        <v>173</v>
      </c>
      <c r="X3" s="34" t="s">
        <v>417</v>
      </c>
      <c r="Y3" s="35" t="s">
        <v>233</v>
      </c>
      <c r="Z3" s="36"/>
      <c r="AA3" s="30" t="s">
        <v>232</v>
      </c>
      <c r="AB3" s="36"/>
      <c r="AC3" s="13"/>
      <c r="AD3" s="13">
        <v>1</v>
      </c>
      <c r="AE3" s="13">
        <v>1</v>
      </c>
      <c r="AF3" s="31"/>
    </row>
    <row r="4" spans="1:32" ht="22.5" customHeight="1">
      <c r="A4" s="13">
        <v>203</v>
      </c>
      <c r="B4" s="13" t="s">
        <v>157</v>
      </c>
      <c r="C4" s="13">
        <v>1</v>
      </c>
      <c r="D4" s="13" t="s">
        <v>158</v>
      </c>
      <c r="E4" s="14" t="str">
        <f t="shared" si="0"/>
        <v>ゆり-1-B</v>
      </c>
      <c r="F4" s="15" t="s">
        <v>159</v>
      </c>
      <c r="G4" s="16"/>
      <c r="H4" s="17" t="s">
        <v>405</v>
      </c>
      <c r="I4" s="18" t="s">
        <v>406</v>
      </c>
      <c r="J4" s="19">
        <v>19131</v>
      </c>
      <c r="K4" s="20" t="str">
        <f t="shared" si="1"/>
        <v>58歳</v>
      </c>
      <c r="L4" s="21" t="s">
        <v>407</v>
      </c>
      <c r="M4" s="22" t="str">
        <f t="shared" si="2"/>
        <v>ゆり優勝</v>
      </c>
      <c r="N4" s="23" t="str">
        <f t="shared" si="3"/>
        <v>大分:ゆり優勝</v>
      </c>
      <c r="O4" s="24">
        <v>44</v>
      </c>
      <c r="P4" s="25"/>
      <c r="Q4" s="25"/>
      <c r="R4" s="25"/>
      <c r="S4" s="25">
        <f t="shared" si="4"/>
      </c>
      <c r="T4" s="26"/>
      <c r="U4" s="26" t="s">
        <v>408</v>
      </c>
      <c r="V4" s="26" t="s">
        <v>409</v>
      </c>
      <c r="W4" s="27" t="s">
        <v>173</v>
      </c>
      <c r="X4" s="34" t="s">
        <v>417</v>
      </c>
      <c r="Y4" s="29" t="s">
        <v>410</v>
      </c>
      <c r="Z4" s="13"/>
      <c r="AA4" s="30" t="s">
        <v>3</v>
      </c>
      <c r="AB4" s="13"/>
      <c r="AC4" s="13"/>
      <c r="AD4" s="13">
        <v>1</v>
      </c>
      <c r="AE4" s="13">
        <v>1</v>
      </c>
      <c r="AF4" s="31"/>
    </row>
    <row r="5" spans="1:32" ht="22.5" customHeight="1">
      <c r="A5" s="13">
        <v>282</v>
      </c>
      <c r="B5" s="13" t="s">
        <v>130</v>
      </c>
      <c r="C5" s="13">
        <v>2</v>
      </c>
      <c r="D5" s="13" t="s">
        <v>135</v>
      </c>
      <c r="E5" s="14" t="str">
        <f t="shared" si="0"/>
        <v>ゆり-2-A</v>
      </c>
      <c r="F5" s="15" t="s">
        <v>127</v>
      </c>
      <c r="G5" s="15"/>
      <c r="H5" s="32" t="s">
        <v>354</v>
      </c>
      <c r="I5" s="18" t="s">
        <v>355</v>
      </c>
      <c r="J5" s="19">
        <v>20568</v>
      </c>
      <c r="K5" s="20" t="str">
        <f t="shared" si="1"/>
        <v>54歳</v>
      </c>
      <c r="L5" s="22" t="s">
        <v>343</v>
      </c>
      <c r="M5" s="22">
        <f t="shared" si="2"/>
      </c>
      <c r="N5" s="23" t="str">
        <f t="shared" si="3"/>
        <v>広島:</v>
      </c>
      <c r="O5" s="24">
        <v>34</v>
      </c>
      <c r="P5" s="25"/>
      <c r="Q5" s="25"/>
      <c r="R5" s="25"/>
      <c r="S5" s="25">
        <f t="shared" si="4"/>
      </c>
      <c r="T5" s="33" t="s">
        <v>127</v>
      </c>
      <c r="U5" s="26"/>
      <c r="V5" s="33"/>
      <c r="W5" s="27"/>
      <c r="X5" s="34" t="s">
        <v>417</v>
      </c>
      <c r="Y5" s="35" t="s">
        <v>129</v>
      </c>
      <c r="Z5" s="36"/>
      <c r="AA5" s="30" t="s">
        <v>3</v>
      </c>
      <c r="AB5" s="36"/>
      <c r="AC5" s="13"/>
      <c r="AD5" s="13">
        <v>7</v>
      </c>
      <c r="AE5" s="13">
        <v>11</v>
      </c>
      <c r="AF5" s="31"/>
    </row>
    <row r="6" spans="1:32" ht="22.5" customHeight="1">
      <c r="A6" s="13">
        <v>204</v>
      </c>
      <c r="B6" s="13" t="s">
        <v>130</v>
      </c>
      <c r="C6" s="13">
        <v>2</v>
      </c>
      <c r="D6" s="13" t="s">
        <v>131</v>
      </c>
      <c r="E6" s="14" t="str">
        <f t="shared" si="0"/>
        <v>ゆり-2-B</v>
      </c>
      <c r="F6" s="15" t="s">
        <v>127</v>
      </c>
      <c r="G6" s="16"/>
      <c r="H6" s="17" t="s">
        <v>344</v>
      </c>
      <c r="I6" s="18" t="s">
        <v>345</v>
      </c>
      <c r="J6" s="19">
        <v>21972</v>
      </c>
      <c r="K6" s="20" t="str">
        <f t="shared" si="1"/>
        <v>51歳</v>
      </c>
      <c r="L6" s="21" t="s">
        <v>343</v>
      </c>
      <c r="M6" s="22">
        <f t="shared" si="2"/>
      </c>
      <c r="N6" s="23" t="str">
        <f t="shared" si="3"/>
        <v>広島:</v>
      </c>
      <c r="O6" s="24">
        <v>34</v>
      </c>
      <c r="P6" s="25"/>
      <c r="Q6" s="25"/>
      <c r="R6" s="25"/>
      <c r="S6" s="25">
        <f t="shared" si="4"/>
      </c>
      <c r="T6" s="26" t="s">
        <v>127</v>
      </c>
      <c r="U6" s="26"/>
      <c r="V6" s="26"/>
      <c r="W6" s="27"/>
      <c r="X6" s="34" t="s">
        <v>417</v>
      </c>
      <c r="Y6" s="29" t="s">
        <v>129</v>
      </c>
      <c r="Z6" s="13"/>
      <c r="AA6" s="30" t="s">
        <v>3</v>
      </c>
      <c r="AB6" s="13"/>
      <c r="AC6" s="13"/>
      <c r="AD6" s="13">
        <v>7</v>
      </c>
      <c r="AE6" s="13">
        <v>11</v>
      </c>
      <c r="AF6" s="31"/>
    </row>
    <row r="7" spans="1:32" ht="22.5" customHeight="1">
      <c r="A7" s="37">
        <v>252</v>
      </c>
      <c r="B7" s="37" t="s">
        <v>87</v>
      </c>
      <c r="C7" s="37">
        <v>3</v>
      </c>
      <c r="D7" s="37" t="s">
        <v>88</v>
      </c>
      <c r="E7" s="38" t="str">
        <f t="shared" si="0"/>
        <v>ゆり-3-A</v>
      </c>
      <c r="F7" s="39" t="s">
        <v>84</v>
      </c>
      <c r="G7" s="39"/>
      <c r="H7" s="53" t="s">
        <v>97</v>
      </c>
      <c r="I7" s="42" t="s">
        <v>98</v>
      </c>
      <c r="J7" s="43">
        <v>20760</v>
      </c>
      <c r="K7" s="20" t="str">
        <f t="shared" si="1"/>
        <v>54歳</v>
      </c>
      <c r="L7" s="45" t="s">
        <v>99</v>
      </c>
      <c r="M7" s="45">
        <f t="shared" si="2"/>
      </c>
      <c r="N7" s="46" t="str">
        <f t="shared" si="3"/>
        <v>千葉:</v>
      </c>
      <c r="O7" s="47">
        <v>12</v>
      </c>
      <c r="P7" s="48"/>
      <c r="Q7" s="48"/>
      <c r="R7" s="48"/>
      <c r="S7" s="48">
        <f t="shared" si="4"/>
      </c>
      <c r="T7" s="54"/>
      <c r="U7" s="49" t="s">
        <v>84</v>
      </c>
      <c r="V7" s="54" t="s">
        <v>46</v>
      </c>
      <c r="W7" s="50"/>
      <c r="X7" s="34" t="s">
        <v>417</v>
      </c>
      <c r="Y7" s="56" t="s">
        <v>52</v>
      </c>
      <c r="Z7" s="57"/>
      <c r="AA7" s="52" t="s">
        <v>3</v>
      </c>
      <c r="AB7" s="57"/>
      <c r="AC7" s="3"/>
      <c r="AD7" s="37">
        <v>3</v>
      </c>
      <c r="AE7" s="37">
        <v>3</v>
      </c>
      <c r="AF7" s="37">
        <v>11</v>
      </c>
    </row>
    <row r="8" spans="1:32" ht="22.5" customHeight="1">
      <c r="A8" s="37">
        <v>251</v>
      </c>
      <c r="B8" s="37" t="s">
        <v>130</v>
      </c>
      <c r="C8" s="37">
        <v>3</v>
      </c>
      <c r="D8" s="37" t="s">
        <v>131</v>
      </c>
      <c r="E8" s="38" t="str">
        <f t="shared" si="0"/>
        <v>ゆり-3-B</v>
      </c>
      <c r="F8" s="39" t="s">
        <v>127</v>
      </c>
      <c r="G8" s="40"/>
      <c r="H8" s="41" t="s">
        <v>132</v>
      </c>
      <c r="I8" s="42" t="s">
        <v>133</v>
      </c>
      <c r="J8" s="43">
        <v>21638</v>
      </c>
      <c r="K8" s="20" t="str">
        <f t="shared" si="1"/>
        <v>52歳</v>
      </c>
      <c r="L8" s="44" t="s">
        <v>134</v>
      </c>
      <c r="M8" s="45">
        <f t="shared" si="2"/>
      </c>
      <c r="N8" s="46" t="str">
        <f t="shared" si="3"/>
        <v>神奈川:</v>
      </c>
      <c r="O8" s="47">
        <v>14</v>
      </c>
      <c r="P8" s="48"/>
      <c r="Q8" s="48"/>
      <c r="R8" s="48"/>
      <c r="S8" s="48">
        <f t="shared" si="4"/>
      </c>
      <c r="T8" s="49"/>
      <c r="U8" s="49" t="s">
        <v>127</v>
      </c>
      <c r="V8" s="49" t="s">
        <v>130</v>
      </c>
      <c r="W8" s="50"/>
      <c r="X8" s="55" t="s">
        <v>417</v>
      </c>
      <c r="Y8" s="51" t="s">
        <v>129</v>
      </c>
      <c r="Z8" s="13"/>
      <c r="AA8" s="52" t="s">
        <v>3</v>
      </c>
      <c r="AB8" s="13"/>
      <c r="AC8" s="3"/>
      <c r="AD8" s="37">
        <v>3</v>
      </c>
      <c r="AE8" s="37">
        <v>3</v>
      </c>
      <c r="AF8" s="37">
        <v>11</v>
      </c>
    </row>
    <row r="9" spans="1:32" ht="22.5" customHeight="1">
      <c r="A9" s="37">
        <v>218</v>
      </c>
      <c r="B9" s="37" t="s">
        <v>234</v>
      </c>
      <c r="C9" s="37">
        <v>4</v>
      </c>
      <c r="D9" s="37" t="s">
        <v>235</v>
      </c>
      <c r="E9" s="38" t="str">
        <f t="shared" si="0"/>
        <v>ゆり-4-A</v>
      </c>
      <c r="F9" s="39" t="s">
        <v>232</v>
      </c>
      <c r="G9" s="39"/>
      <c r="H9" s="53" t="s">
        <v>258</v>
      </c>
      <c r="I9" s="42" t="s">
        <v>259</v>
      </c>
      <c r="J9" s="43">
        <v>19812</v>
      </c>
      <c r="K9" s="20" t="str">
        <f t="shared" si="1"/>
        <v>57歳</v>
      </c>
      <c r="L9" s="45" t="s">
        <v>253</v>
      </c>
      <c r="M9" s="45">
        <f t="shared" si="2"/>
      </c>
      <c r="N9" s="46" t="str">
        <f t="shared" si="3"/>
        <v>奈良:</v>
      </c>
      <c r="O9" s="47">
        <v>29</v>
      </c>
      <c r="P9" s="48"/>
      <c r="Q9" s="48"/>
      <c r="R9" s="48"/>
      <c r="S9" s="48">
        <f t="shared" si="4"/>
      </c>
      <c r="T9" s="54" t="s">
        <v>232</v>
      </c>
      <c r="U9" s="49"/>
      <c r="V9" s="54"/>
      <c r="W9" s="50"/>
      <c r="X9" s="34" t="s">
        <v>417</v>
      </c>
      <c r="Y9" s="56" t="s">
        <v>233</v>
      </c>
      <c r="Z9" s="57"/>
      <c r="AA9" s="52" t="s">
        <v>3</v>
      </c>
      <c r="AB9" s="57"/>
      <c r="AC9" s="3" t="s">
        <v>432</v>
      </c>
      <c r="AD9" s="37">
        <v>11</v>
      </c>
      <c r="AE9" s="37">
        <v>11</v>
      </c>
      <c r="AF9" s="37"/>
    </row>
    <row r="10" spans="1:32" ht="22.5" customHeight="1">
      <c r="A10" s="37">
        <v>268</v>
      </c>
      <c r="B10" s="37" t="s">
        <v>234</v>
      </c>
      <c r="C10" s="37">
        <v>4</v>
      </c>
      <c r="D10" s="37" t="s">
        <v>242</v>
      </c>
      <c r="E10" s="38" t="str">
        <f t="shared" si="0"/>
        <v>ゆり-4-B</v>
      </c>
      <c r="F10" s="39" t="s">
        <v>232</v>
      </c>
      <c r="G10" s="40"/>
      <c r="H10" s="41" t="s">
        <v>251</v>
      </c>
      <c r="I10" s="42" t="s">
        <v>252</v>
      </c>
      <c r="J10" s="43">
        <v>20622</v>
      </c>
      <c r="K10" s="20" t="str">
        <f t="shared" si="1"/>
        <v>54歳</v>
      </c>
      <c r="L10" s="44" t="s">
        <v>253</v>
      </c>
      <c r="M10" s="45">
        <f t="shared" si="2"/>
      </c>
      <c r="N10" s="46" t="str">
        <f t="shared" si="3"/>
        <v>奈良:</v>
      </c>
      <c r="O10" s="47">
        <v>29</v>
      </c>
      <c r="P10" s="48"/>
      <c r="Q10" s="48"/>
      <c r="R10" s="48"/>
      <c r="S10" s="48">
        <f t="shared" si="4"/>
      </c>
      <c r="T10" s="49" t="s">
        <v>232</v>
      </c>
      <c r="U10" s="49"/>
      <c r="V10" s="49"/>
      <c r="W10" s="50"/>
      <c r="X10" s="34" t="s">
        <v>417</v>
      </c>
      <c r="Y10" s="51" t="s">
        <v>233</v>
      </c>
      <c r="Z10" s="37"/>
      <c r="AA10" s="52" t="s">
        <v>3</v>
      </c>
      <c r="AB10" s="37"/>
      <c r="AC10" s="3" t="s">
        <v>432</v>
      </c>
      <c r="AD10" s="37">
        <v>11</v>
      </c>
      <c r="AE10" s="37">
        <v>11</v>
      </c>
      <c r="AF10" s="37"/>
    </row>
    <row r="11" spans="1:32" ht="22.5" customHeight="1">
      <c r="A11" s="37">
        <v>267</v>
      </c>
      <c r="B11" s="37" t="s">
        <v>46</v>
      </c>
      <c r="C11" s="37">
        <v>5</v>
      </c>
      <c r="D11" s="37" t="s">
        <v>58</v>
      </c>
      <c r="E11" s="38" t="str">
        <f t="shared" si="0"/>
        <v>ゆり-5-A</v>
      </c>
      <c r="F11" s="39" t="s">
        <v>41</v>
      </c>
      <c r="G11" s="39"/>
      <c r="H11" s="53" t="s">
        <v>186</v>
      </c>
      <c r="I11" s="42" t="s">
        <v>187</v>
      </c>
      <c r="J11" s="43">
        <v>18240</v>
      </c>
      <c r="K11" s="20" t="str">
        <f t="shared" si="1"/>
        <v>61歳</v>
      </c>
      <c r="L11" s="45" t="s">
        <v>150</v>
      </c>
      <c r="M11" s="45">
        <f t="shared" si="2"/>
      </c>
      <c r="N11" s="46" t="str">
        <f t="shared" si="3"/>
        <v>愛知:</v>
      </c>
      <c r="O11" s="47">
        <v>23</v>
      </c>
      <c r="P11" s="48"/>
      <c r="Q11" s="48"/>
      <c r="R11" s="48"/>
      <c r="S11" s="48">
        <f t="shared" si="4"/>
      </c>
      <c r="T11" s="54"/>
      <c r="U11" s="49" t="s">
        <v>41</v>
      </c>
      <c r="V11" s="54" t="s">
        <v>46</v>
      </c>
      <c r="W11" s="50"/>
      <c r="X11" s="34" t="s">
        <v>417</v>
      </c>
      <c r="Y11" s="56" t="s">
        <v>52</v>
      </c>
      <c r="Z11" s="57"/>
      <c r="AA11" s="52" t="s">
        <v>3</v>
      </c>
      <c r="AB11" s="57"/>
      <c r="AC11" s="3"/>
      <c r="AD11" s="37">
        <v>3</v>
      </c>
      <c r="AE11" s="37">
        <v>3</v>
      </c>
      <c r="AF11" s="37"/>
    </row>
    <row r="12" spans="1:32" ht="22.5" customHeight="1">
      <c r="A12" s="37">
        <v>159</v>
      </c>
      <c r="B12" s="37" t="s">
        <v>130</v>
      </c>
      <c r="C12" s="37">
        <v>5</v>
      </c>
      <c r="D12" s="37" t="s">
        <v>131</v>
      </c>
      <c r="E12" s="38" t="str">
        <f t="shared" si="0"/>
        <v>ゆり-5-B</v>
      </c>
      <c r="F12" s="39" t="s">
        <v>127</v>
      </c>
      <c r="G12" s="40"/>
      <c r="H12" s="41" t="s">
        <v>192</v>
      </c>
      <c r="I12" s="42" t="s">
        <v>193</v>
      </c>
      <c r="J12" s="43">
        <v>20611</v>
      </c>
      <c r="K12" s="20" t="str">
        <f t="shared" si="1"/>
        <v>54歳</v>
      </c>
      <c r="L12" s="44" t="s">
        <v>150</v>
      </c>
      <c r="M12" s="45">
        <f t="shared" si="2"/>
      </c>
      <c r="N12" s="46" t="str">
        <f t="shared" si="3"/>
        <v>愛知:</v>
      </c>
      <c r="O12" s="47">
        <v>23</v>
      </c>
      <c r="P12" s="48"/>
      <c r="Q12" s="48"/>
      <c r="R12" s="48"/>
      <c r="S12" s="48">
        <f t="shared" si="4"/>
      </c>
      <c r="T12" s="49"/>
      <c r="U12" s="49" t="s">
        <v>127</v>
      </c>
      <c r="V12" s="49" t="s">
        <v>130</v>
      </c>
      <c r="W12" s="50"/>
      <c r="X12" s="34" t="s">
        <v>417</v>
      </c>
      <c r="Y12" s="51" t="s">
        <v>129</v>
      </c>
      <c r="Z12" s="37"/>
      <c r="AA12" s="52" t="s">
        <v>3</v>
      </c>
      <c r="AB12" s="37"/>
      <c r="AC12" s="3"/>
      <c r="AD12" s="37">
        <v>3</v>
      </c>
      <c r="AE12" s="37">
        <v>3</v>
      </c>
      <c r="AF12" s="37"/>
    </row>
    <row r="13" spans="1:32" ht="22.5" customHeight="1">
      <c r="A13" s="13">
        <v>160</v>
      </c>
      <c r="B13" s="13" t="s">
        <v>46</v>
      </c>
      <c r="C13" s="13">
        <v>6</v>
      </c>
      <c r="D13" s="13" t="s">
        <v>58</v>
      </c>
      <c r="E13" s="14" t="str">
        <f t="shared" si="0"/>
        <v>ゆり-6-A</v>
      </c>
      <c r="F13" s="15" t="s">
        <v>41</v>
      </c>
      <c r="G13" s="15"/>
      <c r="H13" s="32" t="s">
        <v>312</v>
      </c>
      <c r="I13" s="18" t="s">
        <v>313</v>
      </c>
      <c r="J13" s="19">
        <v>22239</v>
      </c>
      <c r="K13" s="20" t="str">
        <f t="shared" si="1"/>
        <v>50歳</v>
      </c>
      <c r="L13" s="22" t="s">
        <v>310</v>
      </c>
      <c r="M13" s="22">
        <f t="shared" si="2"/>
      </c>
      <c r="N13" s="23" t="str">
        <f t="shared" si="3"/>
        <v>島根:</v>
      </c>
      <c r="O13" s="24">
        <v>32</v>
      </c>
      <c r="P13" s="25"/>
      <c r="Q13" s="25"/>
      <c r="R13" s="25"/>
      <c r="S13" s="25">
        <f t="shared" si="4"/>
      </c>
      <c r="T13" s="33" t="s">
        <v>41</v>
      </c>
      <c r="U13" s="26"/>
      <c r="V13" s="33"/>
      <c r="W13" s="27"/>
      <c r="X13" s="34" t="s">
        <v>417</v>
      </c>
      <c r="Y13" s="35" t="s">
        <v>52</v>
      </c>
      <c r="Z13" s="36" t="s">
        <v>311</v>
      </c>
      <c r="AA13" s="30" t="s">
        <v>3</v>
      </c>
      <c r="AB13" s="36" t="s">
        <v>311</v>
      </c>
      <c r="AC13" s="13"/>
      <c r="AD13" s="13"/>
      <c r="AE13" s="13"/>
      <c r="AF13" s="31"/>
    </row>
    <row r="14" spans="1:32" ht="22.5" customHeight="1">
      <c r="A14" s="13">
        <v>272</v>
      </c>
      <c r="B14" s="13" t="s">
        <v>130</v>
      </c>
      <c r="C14" s="13">
        <v>6</v>
      </c>
      <c r="D14" s="13" t="s">
        <v>131</v>
      </c>
      <c r="E14" s="14" t="str">
        <f t="shared" si="0"/>
        <v>ゆり-6-B</v>
      </c>
      <c r="F14" s="15" t="s">
        <v>127</v>
      </c>
      <c r="G14" s="16"/>
      <c r="H14" s="17" t="s">
        <v>330</v>
      </c>
      <c r="I14" s="18" t="s">
        <v>331</v>
      </c>
      <c r="J14" s="19">
        <v>22300</v>
      </c>
      <c r="K14" s="20" t="str">
        <f t="shared" si="1"/>
        <v>50歳</v>
      </c>
      <c r="L14" s="21" t="s">
        <v>310</v>
      </c>
      <c r="M14" s="22">
        <f t="shared" si="2"/>
      </c>
      <c r="N14" s="23" t="str">
        <f t="shared" si="3"/>
        <v>島根:</v>
      </c>
      <c r="O14" s="24">
        <v>32</v>
      </c>
      <c r="P14" s="25"/>
      <c r="Q14" s="25"/>
      <c r="R14" s="25"/>
      <c r="S14" s="25">
        <f t="shared" si="4"/>
      </c>
      <c r="T14" s="26" t="s">
        <v>127</v>
      </c>
      <c r="U14" s="26"/>
      <c r="V14" s="26"/>
      <c r="W14" s="27"/>
      <c r="X14" s="34" t="s">
        <v>417</v>
      </c>
      <c r="Y14" s="29" t="s">
        <v>129</v>
      </c>
      <c r="Z14" s="13" t="s">
        <v>311</v>
      </c>
      <c r="AA14" s="30" t="s">
        <v>3</v>
      </c>
      <c r="AB14" s="13" t="s">
        <v>311</v>
      </c>
      <c r="AC14" s="13"/>
      <c r="AD14" s="13"/>
      <c r="AE14" s="13"/>
      <c r="AF14" s="31"/>
    </row>
    <row r="15" spans="1:32" ht="22.5" customHeight="1">
      <c r="A15" s="13">
        <v>222</v>
      </c>
      <c r="B15" s="13" t="s">
        <v>234</v>
      </c>
      <c r="C15" s="13">
        <v>7</v>
      </c>
      <c r="D15" s="13" t="s">
        <v>235</v>
      </c>
      <c r="E15" s="14" t="str">
        <f t="shared" si="0"/>
        <v>ゆり-7-A</v>
      </c>
      <c r="F15" s="15" t="s">
        <v>232</v>
      </c>
      <c r="G15" s="15"/>
      <c r="H15" s="32" t="s">
        <v>367</v>
      </c>
      <c r="I15" s="18" t="s">
        <v>368</v>
      </c>
      <c r="J15" s="19">
        <v>21048</v>
      </c>
      <c r="K15" s="20" t="str">
        <f t="shared" si="1"/>
        <v>53歳</v>
      </c>
      <c r="L15" s="22" t="s">
        <v>369</v>
      </c>
      <c r="M15" s="22">
        <f t="shared" si="2"/>
      </c>
      <c r="N15" s="23" t="str">
        <f t="shared" si="3"/>
        <v>徳島:</v>
      </c>
      <c r="O15" s="24">
        <v>36</v>
      </c>
      <c r="P15" s="25"/>
      <c r="Q15" s="25"/>
      <c r="R15" s="25"/>
      <c r="S15" s="25">
        <f t="shared" si="4"/>
      </c>
      <c r="T15" s="33" t="s">
        <v>232</v>
      </c>
      <c r="U15" s="26"/>
      <c r="V15" s="33"/>
      <c r="W15" s="27"/>
      <c r="X15" s="34" t="s">
        <v>417</v>
      </c>
      <c r="Y15" s="35" t="s">
        <v>233</v>
      </c>
      <c r="Z15" s="36"/>
      <c r="AA15" s="30" t="s">
        <v>3</v>
      </c>
      <c r="AB15" s="36"/>
      <c r="AC15" s="13"/>
      <c r="AD15" s="13">
        <v>6</v>
      </c>
      <c r="AE15" s="13">
        <v>6</v>
      </c>
      <c r="AF15" s="31"/>
    </row>
    <row r="16" spans="1:32" ht="22.5" customHeight="1">
      <c r="A16" s="13">
        <v>271</v>
      </c>
      <c r="B16" s="13" t="s">
        <v>234</v>
      </c>
      <c r="C16" s="13">
        <v>7</v>
      </c>
      <c r="D16" s="13" t="s">
        <v>242</v>
      </c>
      <c r="E16" s="14" t="str">
        <f t="shared" si="0"/>
        <v>ゆり-7-B</v>
      </c>
      <c r="F16" s="15" t="s">
        <v>232</v>
      </c>
      <c r="G16" s="16"/>
      <c r="H16" s="17" t="s">
        <v>370</v>
      </c>
      <c r="I16" s="18" t="s">
        <v>371</v>
      </c>
      <c r="J16" s="19">
        <v>19612</v>
      </c>
      <c r="K16" s="20" t="str">
        <f t="shared" si="1"/>
        <v>57歳</v>
      </c>
      <c r="L16" s="21" t="s">
        <v>369</v>
      </c>
      <c r="M16" s="22">
        <f t="shared" si="2"/>
      </c>
      <c r="N16" s="23" t="str">
        <f t="shared" si="3"/>
        <v>徳島:</v>
      </c>
      <c r="O16" s="24">
        <v>36</v>
      </c>
      <c r="P16" s="25"/>
      <c r="Q16" s="25"/>
      <c r="R16" s="25"/>
      <c r="S16" s="25">
        <f t="shared" si="4"/>
      </c>
      <c r="T16" s="26" t="s">
        <v>232</v>
      </c>
      <c r="U16" s="26"/>
      <c r="V16" s="26"/>
      <c r="W16" s="27"/>
      <c r="X16" s="34" t="s">
        <v>417</v>
      </c>
      <c r="Y16" s="29" t="s">
        <v>233</v>
      </c>
      <c r="Z16" s="13"/>
      <c r="AA16" s="30" t="s">
        <v>3</v>
      </c>
      <c r="AB16" s="13"/>
      <c r="AC16" s="13"/>
      <c r="AD16" s="13">
        <v>6</v>
      </c>
      <c r="AE16" s="13">
        <v>6</v>
      </c>
      <c r="AF16" s="31"/>
    </row>
    <row r="17" spans="1:32" ht="22.5" customHeight="1">
      <c r="A17" s="13">
        <v>221</v>
      </c>
      <c r="B17" s="13" t="s">
        <v>130</v>
      </c>
      <c r="C17" s="13">
        <v>8</v>
      </c>
      <c r="D17" s="13" t="s">
        <v>135</v>
      </c>
      <c r="E17" s="14" t="str">
        <f t="shared" si="0"/>
        <v>ゆり-8-A</v>
      </c>
      <c r="F17" s="15" t="s">
        <v>127</v>
      </c>
      <c r="G17" s="15"/>
      <c r="H17" s="32" t="s">
        <v>217</v>
      </c>
      <c r="I17" s="18" t="s">
        <v>218</v>
      </c>
      <c r="J17" s="19">
        <v>21768</v>
      </c>
      <c r="K17" s="20" t="str">
        <f t="shared" si="1"/>
        <v>51歳</v>
      </c>
      <c r="L17" s="22" t="s">
        <v>207</v>
      </c>
      <c r="M17" s="22">
        <f t="shared" si="2"/>
      </c>
      <c r="N17" s="23" t="str">
        <f t="shared" si="3"/>
        <v>大阪:</v>
      </c>
      <c r="O17" s="24">
        <v>27</v>
      </c>
      <c r="P17" s="25"/>
      <c r="Q17" s="25"/>
      <c r="R17" s="25"/>
      <c r="S17" s="25">
        <f t="shared" si="4"/>
      </c>
      <c r="T17" s="33" t="s">
        <v>127</v>
      </c>
      <c r="U17" s="26"/>
      <c r="V17" s="33"/>
      <c r="W17" s="27"/>
      <c r="X17" s="34" t="s">
        <v>417</v>
      </c>
      <c r="Y17" s="35" t="s">
        <v>129</v>
      </c>
      <c r="Z17" s="36"/>
      <c r="AA17" s="30" t="s">
        <v>3</v>
      </c>
      <c r="AB17" s="36"/>
      <c r="AC17" s="13"/>
      <c r="AD17" s="13">
        <v>10</v>
      </c>
      <c r="AE17" s="13">
        <v>10</v>
      </c>
      <c r="AF17" s="31"/>
    </row>
    <row r="18" spans="1:32" ht="22.5" customHeight="1">
      <c r="A18" s="13">
        <v>174</v>
      </c>
      <c r="B18" s="13" t="s">
        <v>130</v>
      </c>
      <c r="C18" s="13">
        <v>8</v>
      </c>
      <c r="D18" s="13" t="s">
        <v>131</v>
      </c>
      <c r="E18" s="14" t="str">
        <f t="shared" si="0"/>
        <v>ゆり-8-B</v>
      </c>
      <c r="F18" s="15" t="s">
        <v>127</v>
      </c>
      <c r="G18" s="16"/>
      <c r="H18" s="17" t="s">
        <v>208</v>
      </c>
      <c r="I18" s="18" t="s">
        <v>209</v>
      </c>
      <c r="J18" s="19">
        <v>20333</v>
      </c>
      <c r="K18" s="20" t="str">
        <f t="shared" si="1"/>
        <v>55歳</v>
      </c>
      <c r="L18" s="21" t="s">
        <v>207</v>
      </c>
      <c r="M18" s="22">
        <f t="shared" si="2"/>
      </c>
      <c r="N18" s="23" t="str">
        <f t="shared" si="3"/>
        <v>大阪:</v>
      </c>
      <c r="O18" s="24">
        <v>27</v>
      </c>
      <c r="P18" s="25"/>
      <c r="Q18" s="25"/>
      <c r="R18" s="25"/>
      <c r="S18" s="25">
        <f t="shared" si="4"/>
      </c>
      <c r="T18" s="26" t="s">
        <v>127</v>
      </c>
      <c r="U18" s="26"/>
      <c r="V18" s="26"/>
      <c r="W18" s="27"/>
      <c r="X18" s="34" t="s">
        <v>417</v>
      </c>
      <c r="Y18" s="29" t="s">
        <v>129</v>
      </c>
      <c r="Z18" s="13"/>
      <c r="AA18" s="30" t="s">
        <v>3</v>
      </c>
      <c r="AB18" s="13"/>
      <c r="AC18" s="13"/>
      <c r="AD18" s="13">
        <v>10</v>
      </c>
      <c r="AE18" s="13">
        <v>10</v>
      </c>
      <c r="AF18" s="31"/>
    </row>
    <row r="19" spans="1:32" ht="22.5" customHeight="1">
      <c r="A19" s="13">
        <v>173</v>
      </c>
      <c r="B19" s="13" t="s">
        <v>234</v>
      </c>
      <c r="C19" s="13">
        <v>9</v>
      </c>
      <c r="D19" s="13" t="s">
        <v>235</v>
      </c>
      <c r="E19" s="14" t="str">
        <f t="shared" si="0"/>
        <v>ゆり-9-A</v>
      </c>
      <c r="F19" s="15" t="s">
        <v>232</v>
      </c>
      <c r="G19" s="15"/>
      <c r="H19" s="32" t="s">
        <v>365</v>
      </c>
      <c r="I19" s="18" t="s">
        <v>366</v>
      </c>
      <c r="J19" s="19">
        <v>20916</v>
      </c>
      <c r="K19" s="20" t="str">
        <f t="shared" si="1"/>
        <v>53歳</v>
      </c>
      <c r="L19" s="22" t="s">
        <v>364</v>
      </c>
      <c r="M19" s="22">
        <f t="shared" si="2"/>
      </c>
      <c r="N19" s="23" t="str">
        <f t="shared" si="3"/>
        <v>山口:</v>
      </c>
      <c r="O19" s="24">
        <v>35</v>
      </c>
      <c r="P19" s="25"/>
      <c r="Q19" s="25"/>
      <c r="R19" s="25"/>
      <c r="S19" s="25">
        <f t="shared" si="4"/>
      </c>
      <c r="T19" s="33" t="s">
        <v>232</v>
      </c>
      <c r="U19" s="26"/>
      <c r="V19" s="33"/>
      <c r="W19" s="27"/>
      <c r="X19" s="34" t="s">
        <v>417</v>
      </c>
      <c r="Y19" s="35" t="s">
        <v>233</v>
      </c>
      <c r="Z19" s="36"/>
      <c r="AA19" s="30" t="s">
        <v>3</v>
      </c>
      <c r="AB19" s="36"/>
      <c r="AC19" s="13" t="s">
        <v>448</v>
      </c>
      <c r="AD19" s="13"/>
      <c r="AE19" s="13"/>
      <c r="AF19" s="31"/>
    </row>
    <row r="20" spans="1:32" ht="22.5" customHeight="1">
      <c r="A20" s="13">
        <v>141</v>
      </c>
      <c r="B20" s="13" t="s">
        <v>130</v>
      </c>
      <c r="C20" s="13">
        <v>9</v>
      </c>
      <c r="D20" s="13" t="s">
        <v>131</v>
      </c>
      <c r="E20" s="14" t="str">
        <f t="shared" si="0"/>
        <v>ゆり-9-B</v>
      </c>
      <c r="F20" s="15" t="s">
        <v>127</v>
      </c>
      <c r="G20" s="16"/>
      <c r="H20" s="17" t="s">
        <v>362</v>
      </c>
      <c r="I20" s="18" t="s">
        <v>363</v>
      </c>
      <c r="J20" s="19">
        <v>21465</v>
      </c>
      <c r="K20" s="20" t="str">
        <f t="shared" si="1"/>
        <v>52歳</v>
      </c>
      <c r="L20" s="21" t="s">
        <v>364</v>
      </c>
      <c r="M20" s="22">
        <f t="shared" si="2"/>
      </c>
      <c r="N20" s="23" t="str">
        <f t="shared" si="3"/>
        <v>山口:</v>
      </c>
      <c r="O20" s="24">
        <v>35</v>
      </c>
      <c r="P20" s="25"/>
      <c r="Q20" s="25"/>
      <c r="R20" s="25"/>
      <c r="S20" s="25">
        <f t="shared" si="4"/>
      </c>
      <c r="T20" s="26" t="s">
        <v>232</v>
      </c>
      <c r="U20" s="26"/>
      <c r="V20" s="26"/>
      <c r="W20" s="27"/>
      <c r="X20" s="34" t="s">
        <v>417</v>
      </c>
      <c r="Y20" s="29" t="s">
        <v>233</v>
      </c>
      <c r="Z20" s="13"/>
      <c r="AA20" s="30" t="s">
        <v>3</v>
      </c>
      <c r="AB20" s="13"/>
      <c r="AC20" s="13" t="s">
        <v>448</v>
      </c>
      <c r="AD20" s="13"/>
      <c r="AE20" s="13"/>
      <c r="AF20" s="31"/>
    </row>
    <row r="21" spans="1:32" ht="22.5" customHeight="1">
      <c r="A21" s="13">
        <v>246</v>
      </c>
      <c r="B21" s="13" t="s">
        <v>46</v>
      </c>
      <c r="C21" s="13">
        <v>10</v>
      </c>
      <c r="D21" s="13" t="s">
        <v>58</v>
      </c>
      <c r="E21" s="14" t="str">
        <f t="shared" si="0"/>
        <v>ゆり-10-A</v>
      </c>
      <c r="F21" s="15" t="s">
        <v>41</v>
      </c>
      <c r="G21" s="15"/>
      <c r="H21" s="32" t="s">
        <v>298</v>
      </c>
      <c r="I21" s="18" t="s">
        <v>299</v>
      </c>
      <c r="J21" s="19">
        <v>20855</v>
      </c>
      <c r="K21" s="20" t="str">
        <f t="shared" si="1"/>
        <v>54歳</v>
      </c>
      <c r="L21" s="22" t="s">
        <v>287</v>
      </c>
      <c r="M21" s="22">
        <f t="shared" si="2"/>
      </c>
      <c r="N21" s="23" t="str">
        <f t="shared" si="3"/>
        <v>鳥取:</v>
      </c>
      <c r="O21" s="24">
        <v>31</v>
      </c>
      <c r="P21" s="25"/>
      <c r="Q21" s="25"/>
      <c r="R21" s="25"/>
      <c r="S21" s="25">
        <f t="shared" si="4"/>
      </c>
      <c r="T21" s="33" t="s">
        <v>41</v>
      </c>
      <c r="U21" s="26"/>
      <c r="V21" s="33"/>
      <c r="W21" s="27"/>
      <c r="X21" s="34" t="s">
        <v>417</v>
      </c>
      <c r="Y21" s="35" t="s">
        <v>52</v>
      </c>
      <c r="Z21" s="36"/>
      <c r="AA21" s="30" t="s">
        <v>3</v>
      </c>
      <c r="AB21" s="36"/>
      <c r="AC21" s="13"/>
      <c r="AD21" s="13"/>
      <c r="AE21" s="13"/>
      <c r="AF21" s="31"/>
    </row>
    <row r="22" spans="1:32" ht="22.5" customHeight="1">
      <c r="A22" s="13">
        <v>245</v>
      </c>
      <c r="B22" s="13" t="s">
        <v>130</v>
      </c>
      <c r="C22" s="13">
        <v>10</v>
      </c>
      <c r="D22" s="13" t="s">
        <v>131</v>
      </c>
      <c r="E22" s="14" t="str">
        <f t="shared" si="0"/>
        <v>ゆり-10-B</v>
      </c>
      <c r="F22" s="15" t="s">
        <v>127</v>
      </c>
      <c r="G22" s="16"/>
      <c r="H22" s="17" t="s">
        <v>194</v>
      </c>
      <c r="I22" s="18" t="s">
        <v>195</v>
      </c>
      <c r="J22" s="19">
        <v>21191</v>
      </c>
      <c r="K22" s="20" t="str">
        <f t="shared" si="1"/>
        <v>53歳</v>
      </c>
      <c r="L22" s="21" t="s">
        <v>196</v>
      </c>
      <c r="M22" s="22">
        <f t="shared" si="2"/>
      </c>
      <c r="N22" s="23" t="str">
        <f t="shared" si="3"/>
        <v>三重:</v>
      </c>
      <c r="O22" s="24">
        <v>24</v>
      </c>
      <c r="P22" s="25"/>
      <c r="Q22" s="25"/>
      <c r="R22" s="25"/>
      <c r="S22" s="25">
        <f t="shared" si="4"/>
      </c>
      <c r="T22" s="26"/>
      <c r="U22" s="26" t="s">
        <v>127</v>
      </c>
      <c r="V22" s="26" t="s">
        <v>128</v>
      </c>
      <c r="W22" s="27" t="s">
        <v>197</v>
      </c>
      <c r="X22" s="34" t="s">
        <v>417</v>
      </c>
      <c r="Y22" s="29" t="s">
        <v>129</v>
      </c>
      <c r="Z22" s="13"/>
      <c r="AA22" s="30" t="s">
        <v>3</v>
      </c>
      <c r="AB22" s="13"/>
      <c r="AC22" s="13"/>
      <c r="AD22" s="13">
        <v>11</v>
      </c>
      <c r="AE22" s="13">
        <v>11</v>
      </c>
      <c r="AF22" s="31"/>
    </row>
    <row r="23" spans="1:32" ht="22.5" customHeight="1">
      <c r="A23" s="13">
        <v>206</v>
      </c>
      <c r="B23" s="13" t="s">
        <v>130</v>
      </c>
      <c r="C23" s="13">
        <v>11</v>
      </c>
      <c r="D23" s="13" t="s">
        <v>135</v>
      </c>
      <c r="E23" s="14" t="str">
        <f t="shared" si="0"/>
        <v>ゆり-11-A</v>
      </c>
      <c r="F23" s="15" t="s">
        <v>127</v>
      </c>
      <c r="G23" s="15"/>
      <c r="H23" s="32" t="s">
        <v>213</v>
      </c>
      <c r="I23" s="18" t="s">
        <v>214</v>
      </c>
      <c r="J23" s="19">
        <v>21221</v>
      </c>
      <c r="K23" s="20" t="str">
        <f t="shared" si="1"/>
        <v>53歳</v>
      </c>
      <c r="L23" s="22" t="s">
        <v>207</v>
      </c>
      <c r="M23" s="22">
        <f t="shared" si="2"/>
      </c>
      <c r="N23" s="23" t="str">
        <f t="shared" si="3"/>
        <v>大阪:</v>
      </c>
      <c r="O23" s="24">
        <v>27</v>
      </c>
      <c r="P23" s="25"/>
      <c r="Q23" s="25"/>
      <c r="R23" s="25"/>
      <c r="S23" s="25">
        <f t="shared" si="4"/>
      </c>
      <c r="T23" s="33" t="s">
        <v>127</v>
      </c>
      <c r="U23" s="26"/>
      <c r="V23" s="33"/>
      <c r="W23" s="27"/>
      <c r="X23" s="34" t="s">
        <v>417</v>
      </c>
      <c r="Y23" s="35" t="s">
        <v>129</v>
      </c>
      <c r="Z23" s="36"/>
      <c r="AA23" s="30" t="s">
        <v>3</v>
      </c>
      <c r="AB23" s="36"/>
      <c r="AC23" s="13" t="s">
        <v>430</v>
      </c>
      <c r="AD23" s="13">
        <v>11</v>
      </c>
      <c r="AE23" s="13"/>
      <c r="AF23" s="31"/>
    </row>
    <row r="24" spans="1:32" ht="22.5" customHeight="1">
      <c r="A24" s="13">
        <v>205</v>
      </c>
      <c r="B24" s="13" t="s">
        <v>130</v>
      </c>
      <c r="C24" s="13">
        <v>11</v>
      </c>
      <c r="D24" s="13" t="s">
        <v>131</v>
      </c>
      <c r="E24" s="14" t="str">
        <f t="shared" si="0"/>
        <v>ゆり-11-B</v>
      </c>
      <c r="F24" s="15" t="s">
        <v>127</v>
      </c>
      <c r="G24" s="16"/>
      <c r="H24" s="17" t="s">
        <v>225</v>
      </c>
      <c r="I24" s="18" t="s">
        <v>226</v>
      </c>
      <c r="J24" s="19">
        <v>21969</v>
      </c>
      <c r="K24" s="20" t="str">
        <f t="shared" si="1"/>
        <v>51歳</v>
      </c>
      <c r="L24" s="21" t="s">
        <v>207</v>
      </c>
      <c r="M24" s="22">
        <f t="shared" si="2"/>
      </c>
      <c r="N24" s="23" t="str">
        <f t="shared" si="3"/>
        <v>大阪:</v>
      </c>
      <c r="O24" s="24">
        <v>27</v>
      </c>
      <c r="P24" s="25"/>
      <c r="Q24" s="25"/>
      <c r="R24" s="25"/>
      <c r="S24" s="25">
        <f t="shared" si="4"/>
      </c>
      <c r="T24" s="26" t="s">
        <v>127</v>
      </c>
      <c r="U24" s="26"/>
      <c r="V24" s="26"/>
      <c r="W24" s="27"/>
      <c r="X24" s="34" t="s">
        <v>417</v>
      </c>
      <c r="Y24" s="29" t="s">
        <v>129</v>
      </c>
      <c r="Z24" s="13"/>
      <c r="AA24" s="30" t="s">
        <v>3</v>
      </c>
      <c r="AB24" s="13"/>
      <c r="AC24" s="13" t="s">
        <v>430</v>
      </c>
      <c r="AD24" s="13">
        <v>11</v>
      </c>
      <c r="AE24" s="13"/>
      <c r="AF24" s="31"/>
    </row>
    <row r="25" spans="1:32" ht="22.5" customHeight="1">
      <c r="A25" s="13">
        <v>172</v>
      </c>
      <c r="B25" s="13" t="s">
        <v>46</v>
      </c>
      <c r="C25" s="13">
        <v>12</v>
      </c>
      <c r="D25" s="13" t="s">
        <v>58</v>
      </c>
      <c r="E25" s="14" t="str">
        <f t="shared" si="0"/>
        <v>ゆり-12-A</v>
      </c>
      <c r="F25" s="15" t="s">
        <v>41</v>
      </c>
      <c r="G25" s="15"/>
      <c r="H25" s="32" t="s">
        <v>71</v>
      </c>
      <c r="I25" s="18" t="s">
        <v>72</v>
      </c>
      <c r="J25" s="19">
        <v>20976</v>
      </c>
      <c r="K25" s="20" t="str">
        <f t="shared" si="1"/>
        <v>53歳</v>
      </c>
      <c r="L25" s="22" t="s">
        <v>73</v>
      </c>
      <c r="M25" s="22">
        <f t="shared" si="2"/>
      </c>
      <c r="N25" s="23" t="str">
        <f t="shared" si="3"/>
        <v>群馬:</v>
      </c>
      <c r="O25" s="24">
        <v>10</v>
      </c>
      <c r="P25" s="25"/>
      <c r="Q25" s="25"/>
      <c r="R25" s="25"/>
      <c r="S25" s="25">
        <f t="shared" si="4"/>
      </c>
      <c r="T25" s="33"/>
      <c r="U25" s="26" t="s">
        <v>41</v>
      </c>
      <c r="V25" s="33" t="s">
        <v>46</v>
      </c>
      <c r="W25" s="27"/>
      <c r="X25" s="34" t="s">
        <v>417</v>
      </c>
      <c r="Y25" s="35" t="s">
        <v>52</v>
      </c>
      <c r="Z25" s="36"/>
      <c r="AA25" s="30" t="s">
        <v>3</v>
      </c>
      <c r="AB25" s="36"/>
      <c r="AC25" s="13"/>
      <c r="AD25" s="13">
        <v>3</v>
      </c>
      <c r="AE25" s="13">
        <v>3</v>
      </c>
      <c r="AF25" s="31"/>
    </row>
    <row r="26" spans="1:32" ht="22.5" customHeight="1">
      <c r="A26" s="13">
        <v>194</v>
      </c>
      <c r="B26" s="13" t="s">
        <v>46</v>
      </c>
      <c r="C26" s="13">
        <v>12</v>
      </c>
      <c r="D26" s="13" t="s">
        <v>48</v>
      </c>
      <c r="E26" s="14" t="str">
        <f t="shared" si="0"/>
        <v>ゆり-12-B</v>
      </c>
      <c r="F26" s="15" t="s">
        <v>41</v>
      </c>
      <c r="G26" s="16"/>
      <c r="H26" s="17" t="s">
        <v>74</v>
      </c>
      <c r="I26" s="18" t="s">
        <v>75</v>
      </c>
      <c r="J26" s="19">
        <v>19420</v>
      </c>
      <c r="K26" s="20" t="str">
        <f t="shared" si="1"/>
        <v>58歳</v>
      </c>
      <c r="L26" s="21" t="s">
        <v>73</v>
      </c>
      <c r="M26" s="22">
        <f t="shared" si="2"/>
      </c>
      <c r="N26" s="23" t="str">
        <f t="shared" si="3"/>
        <v>群馬:</v>
      </c>
      <c r="O26" s="24">
        <v>10</v>
      </c>
      <c r="P26" s="25"/>
      <c r="Q26" s="25"/>
      <c r="R26" s="25"/>
      <c r="S26" s="25">
        <f t="shared" si="4"/>
      </c>
      <c r="T26" s="26"/>
      <c r="U26" s="26" t="s">
        <v>41</v>
      </c>
      <c r="V26" s="26" t="s">
        <v>46</v>
      </c>
      <c r="W26" s="27"/>
      <c r="X26" s="34" t="s">
        <v>417</v>
      </c>
      <c r="Y26" s="29" t="s">
        <v>52</v>
      </c>
      <c r="Z26" s="13"/>
      <c r="AA26" s="30" t="s">
        <v>3</v>
      </c>
      <c r="AB26" s="13"/>
      <c r="AC26" s="13"/>
      <c r="AD26" s="13">
        <v>3</v>
      </c>
      <c r="AE26" s="13">
        <v>3</v>
      </c>
      <c r="AF26" s="31"/>
    </row>
    <row r="27" spans="1:32" ht="22.5" customHeight="1">
      <c r="A27" s="13">
        <v>257</v>
      </c>
      <c r="B27" s="13" t="s">
        <v>46</v>
      </c>
      <c r="C27" s="13">
        <v>13</v>
      </c>
      <c r="D27" s="13" t="s">
        <v>58</v>
      </c>
      <c r="E27" s="14" t="str">
        <f t="shared" si="0"/>
        <v>ゆり-13-A</v>
      </c>
      <c r="F27" s="15" t="s">
        <v>41</v>
      </c>
      <c r="G27" s="15"/>
      <c r="H27" s="32" t="s">
        <v>178</v>
      </c>
      <c r="I27" s="18" t="s">
        <v>179</v>
      </c>
      <c r="J27" s="19">
        <v>22123</v>
      </c>
      <c r="K27" s="20" t="str">
        <f t="shared" si="1"/>
        <v>50歳</v>
      </c>
      <c r="L27" s="22" t="s">
        <v>150</v>
      </c>
      <c r="M27" s="22">
        <f t="shared" si="2"/>
      </c>
      <c r="N27" s="23" t="str">
        <f t="shared" si="3"/>
        <v>愛知:</v>
      </c>
      <c r="O27" s="24">
        <v>23</v>
      </c>
      <c r="P27" s="25"/>
      <c r="Q27" s="25"/>
      <c r="R27" s="25"/>
      <c r="S27" s="25">
        <f t="shared" si="4"/>
      </c>
      <c r="T27" s="33"/>
      <c r="U27" s="26" t="s">
        <v>41</v>
      </c>
      <c r="V27" s="33" t="s">
        <v>79</v>
      </c>
      <c r="W27" s="27"/>
      <c r="X27" s="34" t="s">
        <v>417</v>
      </c>
      <c r="Y27" s="35" t="s">
        <v>52</v>
      </c>
      <c r="Z27" s="36"/>
      <c r="AA27" s="30" t="s">
        <v>3</v>
      </c>
      <c r="AB27" s="36"/>
      <c r="AC27" s="13" t="s">
        <v>422</v>
      </c>
      <c r="AD27" s="13">
        <v>11</v>
      </c>
      <c r="AE27" s="13">
        <v>11</v>
      </c>
      <c r="AF27" s="31">
        <v>11</v>
      </c>
    </row>
    <row r="28" spans="1:32" ht="22.5" customHeight="1">
      <c r="A28" s="13">
        <v>219</v>
      </c>
      <c r="B28" s="13" t="s">
        <v>46</v>
      </c>
      <c r="C28" s="13">
        <v>13</v>
      </c>
      <c r="D28" s="13" t="s">
        <v>48</v>
      </c>
      <c r="E28" s="14" t="str">
        <f t="shared" si="0"/>
        <v>ゆり-13-B</v>
      </c>
      <c r="F28" s="15" t="s">
        <v>41</v>
      </c>
      <c r="G28" s="16"/>
      <c r="H28" s="17" t="s">
        <v>182</v>
      </c>
      <c r="I28" s="18" t="s">
        <v>183</v>
      </c>
      <c r="J28" s="19">
        <v>21075</v>
      </c>
      <c r="K28" s="20" t="str">
        <f t="shared" si="1"/>
        <v>53歳</v>
      </c>
      <c r="L28" s="21" t="s">
        <v>150</v>
      </c>
      <c r="M28" s="22">
        <f t="shared" si="2"/>
      </c>
      <c r="N28" s="23" t="str">
        <f t="shared" si="3"/>
        <v>愛知:</v>
      </c>
      <c r="O28" s="24">
        <v>23</v>
      </c>
      <c r="P28" s="25"/>
      <c r="Q28" s="25"/>
      <c r="R28" s="25"/>
      <c r="S28" s="25">
        <f t="shared" si="4"/>
      </c>
      <c r="T28" s="26"/>
      <c r="U28" s="26" t="s">
        <v>41</v>
      </c>
      <c r="V28" s="26" t="s">
        <v>79</v>
      </c>
      <c r="W28" s="27"/>
      <c r="X28" s="34" t="s">
        <v>417</v>
      </c>
      <c r="Y28" s="29" t="s">
        <v>52</v>
      </c>
      <c r="Z28" s="13"/>
      <c r="AA28" s="30" t="s">
        <v>3</v>
      </c>
      <c r="AB28" s="13"/>
      <c r="AC28" s="13" t="s">
        <v>422</v>
      </c>
      <c r="AD28" s="13">
        <v>11</v>
      </c>
      <c r="AE28" s="13">
        <v>11</v>
      </c>
      <c r="AF28" s="31">
        <v>11</v>
      </c>
    </row>
    <row r="29" spans="1:32" ht="22.5" customHeight="1">
      <c r="A29" s="13">
        <v>193</v>
      </c>
      <c r="B29" s="74" t="s">
        <v>452</v>
      </c>
      <c r="C29" s="74">
        <v>14</v>
      </c>
      <c r="D29" s="74" t="s">
        <v>453</v>
      </c>
      <c r="E29" s="75" t="str">
        <f t="shared" si="0"/>
        <v>ゆり-14-A</v>
      </c>
      <c r="F29" s="76" t="s">
        <v>454</v>
      </c>
      <c r="G29" s="76"/>
      <c r="H29" s="110" t="s">
        <v>394</v>
      </c>
      <c r="I29" s="79" t="s">
        <v>455</v>
      </c>
      <c r="J29" s="80">
        <v>21216</v>
      </c>
      <c r="K29" s="81" t="str">
        <f t="shared" si="1"/>
        <v>53歳</v>
      </c>
      <c r="L29" s="82" t="s">
        <v>387</v>
      </c>
      <c r="M29" s="82">
        <f t="shared" si="2"/>
      </c>
      <c r="N29" s="83" t="str">
        <f t="shared" si="3"/>
        <v>愛媛:</v>
      </c>
      <c r="O29" s="84">
        <v>38</v>
      </c>
      <c r="P29" s="77"/>
      <c r="Q29" s="77"/>
      <c r="R29" s="77"/>
      <c r="S29" s="77">
        <f t="shared" si="4"/>
      </c>
      <c r="T29" s="111" t="s">
        <v>456</v>
      </c>
      <c r="U29" s="85"/>
      <c r="V29" s="111"/>
      <c r="W29" s="86"/>
      <c r="X29" s="87" t="s">
        <v>457</v>
      </c>
      <c r="Y29" s="112" t="s">
        <v>458</v>
      </c>
      <c r="Z29" s="82"/>
      <c r="AA29" s="89" t="s">
        <v>3</v>
      </c>
      <c r="AB29" s="82"/>
      <c r="AC29" s="74" t="s">
        <v>461</v>
      </c>
      <c r="AD29" s="74"/>
      <c r="AE29" s="74"/>
      <c r="AF29" s="90"/>
    </row>
    <row r="30" spans="1:32" ht="22.5" customHeight="1">
      <c r="A30" s="13">
        <v>258</v>
      </c>
      <c r="B30" s="74" t="s">
        <v>452</v>
      </c>
      <c r="C30" s="74">
        <v>14</v>
      </c>
      <c r="D30" s="74" t="s">
        <v>459</v>
      </c>
      <c r="E30" s="75" t="str">
        <f t="shared" si="0"/>
        <v>ゆり-14-B</v>
      </c>
      <c r="F30" s="76" t="s">
        <v>454</v>
      </c>
      <c r="G30" s="77"/>
      <c r="H30" s="78" t="s">
        <v>395</v>
      </c>
      <c r="I30" s="79" t="s">
        <v>460</v>
      </c>
      <c r="J30" s="80">
        <v>19553</v>
      </c>
      <c r="K30" s="81" t="str">
        <f t="shared" si="1"/>
        <v>57歳</v>
      </c>
      <c r="L30" s="74" t="s">
        <v>387</v>
      </c>
      <c r="M30" s="82">
        <f t="shared" si="2"/>
      </c>
      <c r="N30" s="83" t="str">
        <f t="shared" si="3"/>
        <v>愛媛:</v>
      </c>
      <c r="O30" s="84">
        <v>38</v>
      </c>
      <c r="P30" s="77"/>
      <c r="Q30" s="77"/>
      <c r="R30" s="77"/>
      <c r="S30" s="77">
        <f t="shared" si="4"/>
      </c>
      <c r="T30" s="85" t="s">
        <v>456</v>
      </c>
      <c r="U30" s="85"/>
      <c r="V30" s="85"/>
      <c r="W30" s="86"/>
      <c r="X30" s="87" t="s">
        <v>457</v>
      </c>
      <c r="Y30" s="88" t="s">
        <v>458</v>
      </c>
      <c r="Z30" s="74"/>
      <c r="AA30" s="89" t="s">
        <v>3</v>
      </c>
      <c r="AB30" s="74"/>
      <c r="AC30" s="74" t="s">
        <v>461</v>
      </c>
      <c r="AD30" s="74"/>
      <c r="AE30" s="74"/>
      <c r="AF30" s="90"/>
    </row>
    <row r="31" spans="1:32" ht="22.5" customHeight="1">
      <c r="A31" s="13">
        <v>171</v>
      </c>
      <c r="B31" s="13" t="s">
        <v>234</v>
      </c>
      <c r="C31" s="13">
        <v>15</v>
      </c>
      <c r="D31" s="13" t="s">
        <v>235</v>
      </c>
      <c r="E31" s="14" t="str">
        <f t="shared" si="0"/>
        <v>ゆり-15-A</v>
      </c>
      <c r="F31" s="15" t="s">
        <v>232</v>
      </c>
      <c r="G31" s="15"/>
      <c r="H31" s="32" t="s">
        <v>236</v>
      </c>
      <c r="I31" s="18" t="s">
        <v>237</v>
      </c>
      <c r="J31" s="19">
        <v>20570</v>
      </c>
      <c r="K31" s="20" t="str">
        <f t="shared" si="1"/>
        <v>54歳</v>
      </c>
      <c r="L31" s="22" t="s">
        <v>231</v>
      </c>
      <c r="M31" s="22">
        <f t="shared" si="2"/>
      </c>
      <c r="N31" s="23" t="str">
        <f t="shared" si="3"/>
        <v>兵庫:</v>
      </c>
      <c r="O31" s="24">
        <v>28</v>
      </c>
      <c r="P31" s="25"/>
      <c r="Q31" s="25"/>
      <c r="R31" s="25"/>
      <c r="S31" s="25">
        <f t="shared" si="4"/>
      </c>
      <c r="T31" s="33" t="s">
        <v>232</v>
      </c>
      <c r="U31" s="26"/>
      <c r="V31" s="33"/>
      <c r="W31" s="27"/>
      <c r="X31" s="34" t="s">
        <v>417</v>
      </c>
      <c r="Y31" s="35" t="s">
        <v>233</v>
      </c>
      <c r="Z31" s="36"/>
      <c r="AA31" s="30" t="s">
        <v>3</v>
      </c>
      <c r="AB31" s="36"/>
      <c r="AC31" s="13"/>
      <c r="AD31" s="13">
        <v>11</v>
      </c>
      <c r="AE31" s="13"/>
      <c r="AF31" s="31"/>
    </row>
    <row r="32" spans="1:32" ht="22.5" customHeight="1">
      <c r="A32" s="13">
        <v>220</v>
      </c>
      <c r="B32" s="13" t="s">
        <v>234</v>
      </c>
      <c r="C32" s="13">
        <v>15</v>
      </c>
      <c r="D32" s="13" t="s">
        <v>242</v>
      </c>
      <c r="E32" s="14" t="str">
        <f t="shared" si="0"/>
        <v>ゆり-15-B</v>
      </c>
      <c r="F32" s="15" t="s">
        <v>232</v>
      </c>
      <c r="G32" s="16"/>
      <c r="H32" s="17" t="s">
        <v>243</v>
      </c>
      <c r="I32" s="18" t="s">
        <v>244</v>
      </c>
      <c r="J32" s="19">
        <v>20522</v>
      </c>
      <c r="K32" s="20" t="str">
        <f t="shared" si="1"/>
        <v>55歳</v>
      </c>
      <c r="L32" s="21" t="s">
        <v>231</v>
      </c>
      <c r="M32" s="22">
        <f t="shared" si="2"/>
      </c>
      <c r="N32" s="23" t="str">
        <f t="shared" si="3"/>
        <v>兵庫:</v>
      </c>
      <c r="O32" s="24">
        <v>28</v>
      </c>
      <c r="P32" s="25"/>
      <c r="Q32" s="25"/>
      <c r="R32" s="25"/>
      <c r="S32" s="25">
        <f t="shared" si="4"/>
      </c>
      <c r="T32" s="26" t="s">
        <v>232</v>
      </c>
      <c r="U32" s="26"/>
      <c r="V32" s="26"/>
      <c r="W32" s="27"/>
      <c r="X32" s="34" t="s">
        <v>417</v>
      </c>
      <c r="Y32" s="29" t="s">
        <v>233</v>
      </c>
      <c r="Z32" s="13"/>
      <c r="AA32" s="30" t="s">
        <v>3</v>
      </c>
      <c r="AB32" s="13"/>
      <c r="AC32" s="13"/>
      <c r="AD32" s="13">
        <v>11</v>
      </c>
      <c r="AE32" s="13"/>
      <c r="AF32" s="31"/>
    </row>
    <row r="33" spans="1:32" ht="22.5" customHeight="1">
      <c r="A33" s="13">
        <v>142</v>
      </c>
      <c r="B33" s="13" t="s">
        <v>130</v>
      </c>
      <c r="C33" s="13">
        <v>16</v>
      </c>
      <c r="D33" s="13" t="s">
        <v>135</v>
      </c>
      <c r="E33" s="14" t="str">
        <f t="shared" si="0"/>
        <v>ゆり-16-A</v>
      </c>
      <c r="F33" s="15" t="s">
        <v>127</v>
      </c>
      <c r="G33" s="15"/>
      <c r="H33" s="32" t="s">
        <v>346</v>
      </c>
      <c r="I33" s="18" t="s">
        <v>347</v>
      </c>
      <c r="J33" s="19">
        <v>21054</v>
      </c>
      <c r="K33" s="20" t="str">
        <f t="shared" si="1"/>
        <v>53歳</v>
      </c>
      <c r="L33" s="22" t="s">
        <v>343</v>
      </c>
      <c r="M33" s="22">
        <f t="shared" si="2"/>
      </c>
      <c r="N33" s="23" t="str">
        <f t="shared" si="3"/>
        <v>広島:</v>
      </c>
      <c r="O33" s="24">
        <v>34</v>
      </c>
      <c r="P33" s="25"/>
      <c r="Q33" s="25"/>
      <c r="R33" s="25"/>
      <c r="S33" s="25">
        <f t="shared" si="4"/>
      </c>
      <c r="T33" s="33" t="s">
        <v>127</v>
      </c>
      <c r="U33" s="26"/>
      <c r="V33" s="33"/>
      <c r="W33" s="27"/>
      <c r="X33" s="34"/>
      <c r="Y33" s="35" t="s">
        <v>129</v>
      </c>
      <c r="Z33" s="36"/>
      <c r="AA33" s="30" t="s">
        <v>3</v>
      </c>
      <c r="AB33" s="36"/>
      <c r="AC33" s="13"/>
      <c r="AD33" s="13"/>
      <c r="AE33" s="13"/>
      <c r="AF33" s="31"/>
    </row>
    <row r="34" spans="1:32" ht="22.5" customHeight="1">
      <c r="A34" s="13">
        <v>197</v>
      </c>
      <c r="B34" s="13" t="s">
        <v>130</v>
      </c>
      <c r="C34" s="13">
        <v>16</v>
      </c>
      <c r="D34" s="13" t="s">
        <v>131</v>
      </c>
      <c r="E34" s="14" t="str">
        <f t="shared" si="0"/>
        <v>ゆり-16-B</v>
      </c>
      <c r="F34" s="15" t="s">
        <v>127</v>
      </c>
      <c r="G34" s="16"/>
      <c r="H34" s="17" t="s">
        <v>350</v>
      </c>
      <c r="I34" s="18" t="s">
        <v>351</v>
      </c>
      <c r="J34" s="19">
        <v>20597</v>
      </c>
      <c r="K34" s="20" t="str">
        <f t="shared" si="1"/>
        <v>54歳</v>
      </c>
      <c r="L34" s="21" t="s">
        <v>343</v>
      </c>
      <c r="M34" s="22">
        <f t="shared" si="2"/>
      </c>
      <c r="N34" s="23" t="str">
        <f t="shared" si="3"/>
        <v>広島:</v>
      </c>
      <c r="O34" s="24">
        <v>34</v>
      </c>
      <c r="P34" s="25"/>
      <c r="Q34" s="25"/>
      <c r="R34" s="25"/>
      <c r="S34" s="25">
        <f t="shared" si="4"/>
      </c>
      <c r="T34" s="26" t="s">
        <v>127</v>
      </c>
      <c r="U34" s="26"/>
      <c r="V34" s="26"/>
      <c r="W34" s="27"/>
      <c r="X34" s="34"/>
      <c r="Y34" s="29" t="s">
        <v>129</v>
      </c>
      <c r="Z34" s="13"/>
      <c r="AA34" s="30" t="s">
        <v>3</v>
      </c>
      <c r="AB34" s="13"/>
      <c r="AC34" s="13"/>
      <c r="AD34" s="13"/>
      <c r="AE34" s="13"/>
      <c r="AF34" s="31"/>
    </row>
    <row r="35" spans="1:32" ht="22.5" customHeight="1">
      <c r="A35" s="13">
        <v>198</v>
      </c>
      <c r="B35" s="13" t="s">
        <v>46</v>
      </c>
      <c r="C35" s="13">
        <v>17</v>
      </c>
      <c r="D35" s="13" t="s">
        <v>58</v>
      </c>
      <c r="E35" s="14" t="str">
        <f aca="true" t="shared" si="5" ref="E35:E66">B35&amp;"-"&amp;C35&amp;"-"&amp;D35</f>
        <v>ゆり-17-A</v>
      </c>
      <c r="F35" s="15" t="s">
        <v>41</v>
      </c>
      <c r="G35" s="15"/>
      <c r="H35" s="32" t="s">
        <v>279</v>
      </c>
      <c r="I35" s="18" t="s">
        <v>280</v>
      </c>
      <c r="J35" s="19">
        <v>20231</v>
      </c>
      <c r="K35" s="20" t="str">
        <f aca="true" t="shared" si="6" ref="K35:K66">IF(J35="","",DATEDIF(J35,"2011/4/1","y")&amp;"歳")</f>
        <v>55歳</v>
      </c>
      <c r="L35" s="22" t="s">
        <v>274</v>
      </c>
      <c r="M35" s="22">
        <f aca="true" t="shared" si="7" ref="M35:M66">IF(K35="60歳","還暦",IF(K35="70歳","古希",IF(K35="77歳","喜寿",IF(K35&gt;="80歳","長寿",""))))&amp;IF(W35="優勝",V35&amp;W35,"")</f>
      </c>
      <c r="N35" s="23" t="str">
        <f aca="true" t="shared" si="8" ref="N35:N66">L35&amp;":"&amp;M35</f>
        <v>和歌山:</v>
      </c>
      <c r="O35" s="24">
        <v>30</v>
      </c>
      <c r="P35" s="25"/>
      <c r="Q35" s="25"/>
      <c r="R35" s="25"/>
      <c r="S35" s="25">
        <f aca="true" t="shared" si="9" ref="S35:S66">IF(K35="60歳","○","")</f>
      </c>
      <c r="T35" s="33" t="s">
        <v>41</v>
      </c>
      <c r="U35" s="26"/>
      <c r="V35" s="33"/>
      <c r="W35" s="27"/>
      <c r="X35" s="34" t="s">
        <v>417</v>
      </c>
      <c r="Y35" s="35" t="s">
        <v>52</v>
      </c>
      <c r="Z35" s="36"/>
      <c r="AA35" s="30" t="s">
        <v>3</v>
      </c>
      <c r="AB35" s="36"/>
      <c r="AC35" s="13"/>
      <c r="AD35" s="13">
        <v>11</v>
      </c>
      <c r="AE35" s="13">
        <v>11</v>
      </c>
      <c r="AF35" s="31"/>
    </row>
    <row r="36" spans="1:32" ht="22.5" customHeight="1">
      <c r="A36" s="13">
        <v>281</v>
      </c>
      <c r="B36" s="13" t="s">
        <v>130</v>
      </c>
      <c r="C36" s="13">
        <v>17</v>
      </c>
      <c r="D36" s="13" t="s">
        <v>131</v>
      </c>
      <c r="E36" s="14" t="str">
        <f t="shared" si="5"/>
        <v>ゆり-17-B</v>
      </c>
      <c r="F36" s="15" t="s">
        <v>127</v>
      </c>
      <c r="G36" s="16"/>
      <c r="H36" s="17" t="s">
        <v>275</v>
      </c>
      <c r="I36" s="18" t="s">
        <v>276</v>
      </c>
      <c r="J36" s="19">
        <v>20776</v>
      </c>
      <c r="K36" s="20" t="str">
        <f t="shared" si="6"/>
        <v>54歳</v>
      </c>
      <c r="L36" s="21" t="s">
        <v>274</v>
      </c>
      <c r="M36" s="22">
        <f t="shared" si="7"/>
      </c>
      <c r="N36" s="23" t="str">
        <f t="shared" si="8"/>
        <v>和歌山:</v>
      </c>
      <c r="O36" s="24">
        <v>30</v>
      </c>
      <c r="P36" s="25"/>
      <c r="Q36" s="25"/>
      <c r="R36" s="25"/>
      <c r="S36" s="25">
        <f t="shared" si="9"/>
      </c>
      <c r="T36" s="26" t="s">
        <v>41</v>
      </c>
      <c r="U36" s="26"/>
      <c r="V36" s="26"/>
      <c r="W36" s="27"/>
      <c r="X36" s="34" t="s">
        <v>417</v>
      </c>
      <c r="Y36" s="29" t="s">
        <v>52</v>
      </c>
      <c r="Z36" s="13"/>
      <c r="AA36" s="30" t="s">
        <v>3</v>
      </c>
      <c r="AB36" s="13"/>
      <c r="AC36" s="13"/>
      <c r="AD36" s="13">
        <v>11</v>
      </c>
      <c r="AE36" s="13">
        <v>11</v>
      </c>
      <c r="AF36" s="31"/>
    </row>
    <row r="37" spans="1:32" ht="22.5" customHeight="1">
      <c r="A37" s="13">
        <v>195</v>
      </c>
      <c r="B37" s="13" t="s">
        <v>46</v>
      </c>
      <c r="C37" s="13">
        <v>18</v>
      </c>
      <c r="D37" s="13" t="s">
        <v>58</v>
      </c>
      <c r="E37" s="14" t="str">
        <f t="shared" si="5"/>
        <v>ゆり-18-A</v>
      </c>
      <c r="F37" s="15" t="s">
        <v>41</v>
      </c>
      <c r="G37" s="15"/>
      <c r="H37" s="32" t="s">
        <v>123</v>
      </c>
      <c r="I37" s="18" t="s">
        <v>124</v>
      </c>
      <c r="J37" s="19">
        <v>19717</v>
      </c>
      <c r="K37" s="20" t="str">
        <f t="shared" si="6"/>
        <v>57歳</v>
      </c>
      <c r="L37" s="22" t="s">
        <v>112</v>
      </c>
      <c r="M37" s="22">
        <f t="shared" si="7"/>
      </c>
      <c r="N37" s="23" t="str">
        <f t="shared" si="8"/>
        <v>東京:</v>
      </c>
      <c r="O37" s="24">
        <v>13</v>
      </c>
      <c r="P37" s="25"/>
      <c r="Q37" s="25"/>
      <c r="R37" s="25"/>
      <c r="S37" s="25">
        <f t="shared" si="9"/>
      </c>
      <c r="T37" s="33" t="s">
        <v>41</v>
      </c>
      <c r="U37" s="26"/>
      <c r="V37" s="33"/>
      <c r="W37" s="27"/>
      <c r="X37" s="34" t="s">
        <v>417</v>
      </c>
      <c r="Y37" s="35" t="s">
        <v>52</v>
      </c>
      <c r="Z37" s="36"/>
      <c r="AA37" s="30" t="s">
        <v>3</v>
      </c>
      <c r="AB37" s="36"/>
      <c r="AC37" s="13"/>
      <c r="AD37" s="13">
        <v>5</v>
      </c>
      <c r="AE37" s="13"/>
      <c r="AF37" s="31"/>
    </row>
    <row r="38" spans="1:32" ht="22.5" customHeight="1">
      <c r="A38" s="13">
        <v>196</v>
      </c>
      <c r="B38" s="13" t="s">
        <v>46</v>
      </c>
      <c r="C38" s="13">
        <v>18</v>
      </c>
      <c r="D38" s="13" t="s">
        <v>48</v>
      </c>
      <c r="E38" s="14" t="str">
        <f t="shared" si="5"/>
        <v>ゆり-18-B</v>
      </c>
      <c r="F38" s="15" t="s">
        <v>41</v>
      </c>
      <c r="G38" s="16"/>
      <c r="H38" s="17" t="s">
        <v>110</v>
      </c>
      <c r="I38" s="18" t="s">
        <v>111</v>
      </c>
      <c r="J38" s="19">
        <v>22149</v>
      </c>
      <c r="K38" s="20" t="str">
        <f t="shared" si="6"/>
        <v>50歳</v>
      </c>
      <c r="L38" s="21" t="s">
        <v>112</v>
      </c>
      <c r="M38" s="22">
        <f t="shared" si="7"/>
      </c>
      <c r="N38" s="23" t="str">
        <f t="shared" si="8"/>
        <v>東京:</v>
      </c>
      <c r="O38" s="24">
        <v>13</v>
      </c>
      <c r="P38" s="25"/>
      <c r="Q38" s="25"/>
      <c r="R38" s="25"/>
      <c r="S38" s="25">
        <f t="shared" si="9"/>
      </c>
      <c r="T38" s="26"/>
      <c r="U38" s="26" t="s">
        <v>41</v>
      </c>
      <c r="V38" s="26"/>
      <c r="W38" s="27"/>
      <c r="X38" s="34" t="s">
        <v>417</v>
      </c>
      <c r="Y38" s="29" t="s">
        <v>52</v>
      </c>
      <c r="Z38" s="13"/>
      <c r="AA38" s="30" t="s">
        <v>3</v>
      </c>
      <c r="AB38" s="13"/>
      <c r="AC38" s="13"/>
      <c r="AD38" s="13">
        <v>11</v>
      </c>
      <c r="AE38" s="13">
        <v>11</v>
      </c>
      <c r="AF38" s="31"/>
    </row>
    <row r="39" spans="1:32" ht="22.5" customHeight="1">
      <c r="A39" s="13">
        <v>266</v>
      </c>
      <c r="B39" s="13" t="s">
        <v>87</v>
      </c>
      <c r="C39" s="13">
        <v>19</v>
      </c>
      <c r="D39" s="13" t="s">
        <v>88</v>
      </c>
      <c r="E39" s="14" t="str">
        <f t="shared" si="5"/>
        <v>ゆり-19-A</v>
      </c>
      <c r="F39" s="15" t="s">
        <v>84</v>
      </c>
      <c r="G39" s="15"/>
      <c r="H39" s="32" t="s">
        <v>95</v>
      </c>
      <c r="I39" s="18" t="s">
        <v>96</v>
      </c>
      <c r="J39" s="19">
        <v>22289</v>
      </c>
      <c r="K39" s="20" t="str">
        <f t="shared" si="6"/>
        <v>50歳</v>
      </c>
      <c r="L39" s="22" t="s">
        <v>78</v>
      </c>
      <c r="M39" s="22">
        <f t="shared" si="7"/>
      </c>
      <c r="N39" s="23" t="str">
        <f t="shared" si="8"/>
        <v>埼玉:</v>
      </c>
      <c r="O39" s="24">
        <v>11</v>
      </c>
      <c r="P39" s="25"/>
      <c r="Q39" s="25"/>
      <c r="R39" s="25"/>
      <c r="S39" s="25">
        <f t="shared" si="9"/>
      </c>
      <c r="T39" s="33"/>
      <c r="U39" s="26" t="s">
        <v>84</v>
      </c>
      <c r="V39" s="33" t="s">
        <v>85</v>
      </c>
      <c r="W39" s="27" t="s">
        <v>94</v>
      </c>
      <c r="X39" s="34" t="s">
        <v>417</v>
      </c>
      <c r="Y39" s="35" t="s">
        <v>86</v>
      </c>
      <c r="Z39" s="36"/>
      <c r="AA39" s="30" t="s">
        <v>3</v>
      </c>
      <c r="AB39" s="36"/>
      <c r="AC39" s="13" t="s">
        <v>419</v>
      </c>
      <c r="AD39" s="13">
        <v>11</v>
      </c>
      <c r="AE39" s="13">
        <v>11</v>
      </c>
      <c r="AF39" s="31">
        <v>11</v>
      </c>
    </row>
    <row r="40" spans="1:32" ht="22.5" customHeight="1">
      <c r="A40" s="13">
        <v>284</v>
      </c>
      <c r="B40" s="13" t="s">
        <v>87</v>
      </c>
      <c r="C40" s="13">
        <v>19</v>
      </c>
      <c r="D40" s="13" t="s">
        <v>91</v>
      </c>
      <c r="E40" s="14" t="str">
        <f t="shared" si="5"/>
        <v>ゆり-19-B</v>
      </c>
      <c r="F40" s="15" t="s">
        <v>84</v>
      </c>
      <c r="G40" s="16"/>
      <c r="H40" s="17" t="s">
        <v>92</v>
      </c>
      <c r="I40" s="18" t="s">
        <v>93</v>
      </c>
      <c r="J40" s="19">
        <v>21600</v>
      </c>
      <c r="K40" s="20" t="str">
        <f t="shared" si="6"/>
        <v>52歳</v>
      </c>
      <c r="L40" s="21" t="s">
        <v>78</v>
      </c>
      <c r="M40" s="22">
        <f t="shared" si="7"/>
      </c>
      <c r="N40" s="23" t="str">
        <f t="shared" si="8"/>
        <v>埼玉:</v>
      </c>
      <c r="O40" s="24">
        <v>11</v>
      </c>
      <c r="P40" s="25"/>
      <c r="Q40" s="25"/>
      <c r="R40" s="25"/>
      <c r="S40" s="25">
        <f t="shared" si="9"/>
      </c>
      <c r="T40" s="26"/>
      <c r="U40" s="26" t="s">
        <v>84</v>
      </c>
      <c r="V40" s="26" t="s">
        <v>85</v>
      </c>
      <c r="W40" s="27" t="s">
        <v>94</v>
      </c>
      <c r="X40" s="34" t="s">
        <v>417</v>
      </c>
      <c r="Y40" s="29" t="s">
        <v>86</v>
      </c>
      <c r="Z40" s="13"/>
      <c r="AA40" s="30" t="s">
        <v>3</v>
      </c>
      <c r="AB40" s="13"/>
      <c r="AC40" s="13" t="s">
        <v>419</v>
      </c>
      <c r="AD40" s="13">
        <v>11</v>
      </c>
      <c r="AE40" s="13">
        <v>11</v>
      </c>
      <c r="AF40" s="31">
        <v>11</v>
      </c>
    </row>
    <row r="41" spans="1:32" ht="22.5" customHeight="1">
      <c r="A41" s="13">
        <v>180</v>
      </c>
      <c r="B41" s="13" t="s">
        <v>46</v>
      </c>
      <c r="C41" s="13">
        <v>20</v>
      </c>
      <c r="D41" s="13" t="s">
        <v>58</v>
      </c>
      <c r="E41" s="14" t="str">
        <f t="shared" si="5"/>
        <v>ゆり-20-A</v>
      </c>
      <c r="F41" s="15" t="s">
        <v>41</v>
      </c>
      <c r="G41" s="15"/>
      <c r="H41" s="32" t="s">
        <v>324</v>
      </c>
      <c r="I41" s="18" t="s">
        <v>325</v>
      </c>
      <c r="J41" s="19">
        <v>22033</v>
      </c>
      <c r="K41" s="20" t="str">
        <f t="shared" si="6"/>
        <v>50歳</v>
      </c>
      <c r="L41" s="22" t="s">
        <v>310</v>
      </c>
      <c r="M41" s="22">
        <f t="shared" si="7"/>
      </c>
      <c r="N41" s="23" t="str">
        <f t="shared" si="8"/>
        <v>島根:</v>
      </c>
      <c r="O41" s="24">
        <v>32</v>
      </c>
      <c r="P41" s="25"/>
      <c r="Q41" s="25"/>
      <c r="R41" s="25"/>
      <c r="S41" s="25">
        <f t="shared" si="9"/>
      </c>
      <c r="T41" s="33"/>
      <c r="U41" s="26" t="s">
        <v>41</v>
      </c>
      <c r="V41" s="33" t="s">
        <v>79</v>
      </c>
      <c r="W41" s="27"/>
      <c r="X41" s="34" t="s">
        <v>417</v>
      </c>
      <c r="Y41" s="35" t="s">
        <v>52</v>
      </c>
      <c r="Z41" s="36" t="s">
        <v>311</v>
      </c>
      <c r="AA41" s="30" t="s">
        <v>3</v>
      </c>
      <c r="AB41" s="36" t="s">
        <v>311</v>
      </c>
      <c r="AC41" s="13"/>
      <c r="AD41" s="13"/>
      <c r="AE41" s="13"/>
      <c r="AF41" s="31"/>
    </row>
    <row r="42" spans="1:32" ht="22.5" customHeight="1">
      <c r="A42" s="13">
        <v>244</v>
      </c>
      <c r="B42" s="13" t="s">
        <v>46</v>
      </c>
      <c r="C42" s="13">
        <v>20</v>
      </c>
      <c r="D42" s="13" t="s">
        <v>48</v>
      </c>
      <c r="E42" s="14" t="str">
        <f t="shared" si="5"/>
        <v>ゆり-20-B</v>
      </c>
      <c r="F42" s="15" t="s">
        <v>41</v>
      </c>
      <c r="G42" s="16"/>
      <c r="H42" s="17" t="s">
        <v>318</v>
      </c>
      <c r="I42" s="18" t="s">
        <v>319</v>
      </c>
      <c r="J42" s="19">
        <v>20962</v>
      </c>
      <c r="K42" s="20" t="str">
        <f t="shared" si="6"/>
        <v>53歳</v>
      </c>
      <c r="L42" s="21" t="s">
        <v>310</v>
      </c>
      <c r="M42" s="22">
        <f t="shared" si="7"/>
      </c>
      <c r="N42" s="23" t="str">
        <f t="shared" si="8"/>
        <v>島根:</v>
      </c>
      <c r="O42" s="24">
        <v>32</v>
      </c>
      <c r="P42" s="25"/>
      <c r="Q42" s="25"/>
      <c r="R42" s="25"/>
      <c r="S42" s="25">
        <f t="shared" si="9"/>
      </c>
      <c r="T42" s="26" t="s">
        <v>41</v>
      </c>
      <c r="U42" s="26"/>
      <c r="V42" s="26"/>
      <c r="W42" s="27"/>
      <c r="X42" s="34" t="s">
        <v>417</v>
      </c>
      <c r="Y42" s="29" t="s">
        <v>52</v>
      </c>
      <c r="Z42" s="13" t="s">
        <v>311</v>
      </c>
      <c r="AA42" s="30" t="s">
        <v>3</v>
      </c>
      <c r="AB42" s="13" t="s">
        <v>311</v>
      </c>
      <c r="AC42" s="13"/>
      <c r="AD42" s="13"/>
      <c r="AE42" s="13"/>
      <c r="AF42" s="31"/>
    </row>
    <row r="43" spans="1:32" ht="22.5" customHeight="1">
      <c r="A43" s="13">
        <v>283</v>
      </c>
      <c r="B43" s="13" t="s">
        <v>157</v>
      </c>
      <c r="C43" s="13">
        <v>21</v>
      </c>
      <c r="D43" s="13" t="s">
        <v>165</v>
      </c>
      <c r="E43" s="14" t="str">
        <f t="shared" si="5"/>
        <v>ゆり-21-A</v>
      </c>
      <c r="F43" s="15" t="s">
        <v>159</v>
      </c>
      <c r="G43" s="15"/>
      <c r="H43" s="32" t="s">
        <v>403</v>
      </c>
      <c r="I43" s="18" t="s">
        <v>404</v>
      </c>
      <c r="J43" s="19">
        <v>20725</v>
      </c>
      <c r="K43" s="20" t="str">
        <f t="shared" si="6"/>
        <v>54歳</v>
      </c>
      <c r="L43" s="22" t="s">
        <v>398</v>
      </c>
      <c r="M43" s="22">
        <f t="shared" si="7"/>
      </c>
      <c r="N43" s="23" t="str">
        <f t="shared" si="8"/>
        <v>佐賀:</v>
      </c>
      <c r="O43" s="24">
        <v>41</v>
      </c>
      <c r="P43" s="25"/>
      <c r="Q43" s="25"/>
      <c r="R43" s="25"/>
      <c r="S43" s="25">
        <f t="shared" si="9"/>
      </c>
      <c r="T43" s="33" t="s">
        <v>159</v>
      </c>
      <c r="U43" s="26"/>
      <c r="V43" s="33"/>
      <c r="W43" s="27"/>
      <c r="X43" s="34" t="s">
        <v>417</v>
      </c>
      <c r="Y43" s="35" t="s">
        <v>156</v>
      </c>
      <c r="Z43" s="36"/>
      <c r="AA43" s="30" t="s">
        <v>3</v>
      </c>
      <c r="AB43" s="36"/>
      <c r="AC43" s="13"/>
      <c r="AD43" s="13">
        <v>4</v>
      </c>
      <c r="AE43" s="13">
        <v>4</v>
      </c>
      <c r="AF43" s="31"/>
    </row>
    <row r="44" spans="1:32" ht="22.5" customHeight="1">
      <c r="A44" s="13">
        <v>230</v>
      </c>
      <c r="B44" s="13" t="s">
        <v>157</v>
      </c>
      <c r="C44" s="13">
        <v>21</v>
      </c>
      <c r="D44" s="13" t="s">
        <v>158</v>
      </c>
      <c r="E44" s="14" t="str">
        <f t="shared" si="5"/>
        <v>ゆり-21-B</v>
      </c>
      <c r="F44" s="15" t="s">
        <v>159</v>
      </c>
      <c r="G44" s="16"/>
      <c r="H44" s="17" t="s">
        <v>401</v>
      </c>
      <c r="I44" s="18" t="s">
        <v>402</v>
      </c>
      <c r="J44" s="19">
        <v>21094</v>
      </c>
      <c r="K44" s="20" t="str">
        <f t="shared" si="6"/>
        <v>53歳</v>
      </c>
      <c r="L44" s="21" t="s">
        <v>398</v>
      </c>
      <c r="M44" s="22">
        <f t="shared" si="7"/>
      </c>
      <c r="N44" s="23" t="str">
        <f t="shared" si="8"/>
        <v>佐賀:</v>
      </c>
      <c r="O44" s="24">
        <v>41</v>
      </c>
      <c r="P44" s="25"/>
      <c r="Q44" s="25"/>
      <c r="R44" s="25"/>
      <c r="S44" s="25">
        <f t="shared" si="9"/>
      </c>
      <c r="T44" s="26"/>
      <c r="U44" s="26" t="s">
        <v>159</v>
      </c>
      <c r="V44" s="26" t="s">
        <v>157</v>
      </c>
      <c r="W44" s="27"/>
      <c r="X44" s="34" t="s">
        <v>417</v>
      </c>
      <c r="Y44" s="29" t="s">
        <v>156</v>
      </c>
      <c r="Z44" s="13"/>
      <c r="AA44" s="30" t="s">
        <v>3</v>
      </c>
      <c r="AB44" s="13"/>
      <c r="AC44" s="13"/>
      <c r="AD44" s="13">
        <v>4</v>
      </c>
      <c r="AE44" s="13">
        <v>4</v>
      </c>
      <c r="AF44" s="31"/>
    </row>
    <row r="45" spans="1:32" ht="22.5" customHeight="1">
      <c r="A45" s="13">
        <v>208</v>
      </c>
      <c r="B45" s="13" t="s">
        <v>46</v>
      </c>
      <c r="C45" s="13">
        <v>22</v>
      </c>
      <c r="D45" s="13" t="s">
        <v>58</v>
      </c>
      <c r="E45" s="14" t="str">
        <f t="shared" si="5"/>
        <v>ゆり-22-A</v>
      </c>
      <c r="F45" s="15" t="s">
        <v>41</v>
      </c>
      <c r="G45" s="15"/>
      <c r="H45" s="32" t="s">
        <v>180</v>
      </c>
      <c r="I45" s="18" t="s">
        <v>181</v>
      </c>
      <c r="J45" s="19">
        <v>21040</v>
      </c>
      <c r="K45" s="20" t="str">
        <f t="shared" si="6"/>
        <v>53歳</v>
      </c>
      <c r="L45" s="22" t="s">
        <v>150</v>
      </c>
      <c r="M45" s="22">
        <f t="shared" si="7"/>
      </c>
      <c r="N45" s="23" t="str">
        <f t="shared" si="8"/>
        <v>愛知:</v>
      </c>
      <c r="O45" s="24">
        <v>23</v>
      </c>
      <c r="P45" s="25"/>
      <c r="Q45" s="25"/>
      <c r="R45" s="25"/>
      <c r="S45" s="25">
        <f t="shared" si="9"/>
      </c>
      <c r="T45" s="33"/>
      <c r="U45" s="26" t="s">
        <v>41</v>
      </c>
      <c r="V45" s="33" t="s">
        <v>46</v>
      </c>
      <c r="W45" s="27" t="s">
        <v>102</v>
      </c>
      <c r="X45" s="34" t="s">
        <v>417</v>
      </c>
      <c r="Y45" s="35" t="s">
        <v>52</v>
      </c>
      <c r="Z45" s="36"/>
      <c r="AA45" s="30" t="s">
        <v>3</v>
      </c>
      <c r="AB45" s="36"/>
      <c r="AC45" s="13"/>
      <c r="AD45" s="13">
        <v>3</v>
      </c>
      <c r="AE45" s="13">
        <v>3</v>
      </c>
      <c r="AF45" s="31"/>
    </row>
    <row r="46" spans="1:32" ht="22.5" customHeight="1">
      <c r="A46" s="13">
        <v>207</v>
      </c>
      <c r="B46" s="13" t="s">
        <v>157</v>
      </c>
      <c r="C46" s="13">
        <v>22</v>
      </c>
      <c r="D46" s="13" t="s">
        <v>158</v>
      </c>
      <c r="E46" s="14" t="str">
        <f t="shared" si="5"/>
        <v>ゆり-22-B</v>
      </c>
      <c r="F46" s="15" t="s">
        <v>159</v>
      </c>
      <c r="G46" s="16"/>
      <c r="H46" s="17" t="s">
        <v>160</v>
      </c>
      <c r="I46" s="18" t="s">
        <v>161</v>
      </c>
      <c r="J46" s="19">
        <v>19408</v>
      </c>
      <c r="K46" s="20" t="str">
        <f t="shared" si="6"/>
        <v>58歳</v>
      </c>
      <c r="L46" s="21" t="s">
        <v>150</v>
      </c>
      <c r="M46" s="22">
        <f t="shared" si="7"/>
      </c>
      <c r="N46" s="23" t="str">
        <f t="shared" si="8"/>
        <v>愛知:</v>
      </c>
      <c r="O46" s="24">
        <v>23</v>
      </c>
      <c r="P46" s="25"/>
      <c r="Q46" s="25"/>
      <c r="R46" s="25"/>
      <c r="S46" s="25">
        <f t="shared" si="9"/>
      </c>
      <c r="T46" s="26"/>
      <c r="U46" s="26" t="s">
        <v>159</v>
      </c>
      <c r="V46" s="26" t="s">
        <v>157</v>
      </c>
      <c r="W46" s="27" t="s">
        <v>162</v>
      </c>
      <c r="X46" s="34" t="s">
        <v>417</v>
      </c>
      <c r="Y46" s="29" t="s">
        <v>156</v>
      </c>
      <c r="Z46" s="13"/>
      <c r="AA46" s="30" t="s">
        <v>3</v>
      </c>
      <c r="AB46" s="13"/>
      <c r="AC46" s="13"/>
      <c r="AD46" s="13">
        <v>3</v>
      </c>
      <c r="AE46" s="13">
        <v>3</v>
      </c>
      <c r="AF46" s="31"/>
    </row>
    <row r="47" spans="1:32" ht="22.5" customHeight="1">
      <c r="A47" s="13">
        <v>265</v>
      </c>
      <c r="B47" s="13" t="s">
        <v>46</v>
      </c>
      <c r="C47" s="13">
        <v>23</v>
      </c>
      <c r="D47" s="13" t="s">
        <v>58</v>
      </c>
      <c r="E47" s="14" t="str">
        <f t="shared" si="5"/>
        <v>ゆり-23-A</v>
      </c>
      <c r="F47" s="15" t="s">
        <v>41</v>
      </c>
      <c r="G47" s="15"/>
      <c r="H47" s="32" t="s">
        <v>290</v>
      </c>
      <c r="I47" s="18" t="s">
        <v>291</v>
      </c>
      <c r="J47" s="19">
        <v>21823</v>
      </c>
      <c r="K47" s="20" t="str">
        <f t="shared" si="6"/>
        <v>51歳</v>
      </c>
      <c r="L47" s="22" t="s">
        <v>287</v>
      </c>
      <c r="M47" s="22">
        <f t="shared" si="7"/>
      </c>
      <c r="N47" s="23" t="str">
        <f t="shared" si="8"/>
        <v>鳥取:</v>
      </c>
      <c r="O47" s="24">
        <v>31</v>
      </c>
      <c r="P47" s="25"/>
      <c r="Q47" s="25"/>
      <c r="R47" s="25"/>
      <c r="S47" s="25">
        <f t="shared" si="9"/>
      </c>
      <c r="T47" s="33" t="s">
        <v>41</v>
      </c>
      <c r="U47" s="26"/>
      <c r="V47" s="33"/>
      <c r="W47" s="27"/>
      <c r="X47" s="34" t="s">
        <v>417</v>
      </c>
      <c r="Y47" s="35" t="s">
        <v>52</v>
      </c>
      <c r="Z47" s="36"/>
      <c r="AA47" s="30" t="s">
        <v>3</v>
      </c>
      <c r="AB47" s="36"/>
      <c r="AC47" s="13" t="s">
        <v>445</v>
      </c>
      <c r="AD47" s="13"/>
      <c r="AE47" s="13"/>
      <c r="AF47" s="31"/>
    </row>
    <row r="48" spans="1:32" ht="22.5" customHeight="1">
      <c r="A48" s="13">
        <v>161</v>
      </c>
      <c r="B48" s="13" t="s">
        <v>46</v>
      </c>
      <c r="C48" s="13">
        <v>23</v>
      </c>
      <c r="D48" s="13" t="s">
        <v>48</v>
      </c>
      <c r="E48" s="14" t="str">
        <f t="shared" si="5"/>
        <v>ゆり-23-B</v>
      </c>
      <c r="F48" s="15" t="s">
        <v>41</v>
      </c>
      <c r="G48" s="16"/>
      <c r="H48" s="17" t="s">
        <v>302</v>
      </c>
      <c r="I48" s="18" t="s">
        <v>303</v>
      </c>
      <c r="J48" s="19">
        <v>21449</v>
      </c>
      <c r="K48" s="20" t="str">
        <f t="shared" si="6"/>
        <v>52歳</v>
      </c>
      <c r="L48" s="21" t="s">
        <v>287</v>
      </c>
      <c r="M48" s="22">
        <f t="shared" si="7"/>
      </c>
      <c r="N48" s="23" t="str">
        <f t="shared" si="8"/>
        <v>鳥取:</v>
      </c>
      <c r="O48" s="24">
        <v>31</v>
      </c>
      <c r="P48" s="25"/>
      <c r="Q48" s="25"/>
      <c r="R48" s="25"/>
      <c r="S48" s="25">
        <f t="shared" si="9"/>
      </c>
      <c r="T48" s="26" t="s">
        <v>41</v>
      </c>
      <c r="U48" s="26"/>
      <c r="V48" s="26"/>
      <c r="W48" s="27"/>
      <c r="X48" s="34" t="s">
        <v>417</v>
      </c>
      <c r="Y48" s="29" t="s">
        <v>52</v>
      </c>
      <c r="Z48" s="13"/>
      <c r="AA48" s="30" t="s">
        <v>3</v>
      </c>
      <c r="AB48" s="13"/>
      <c r="AC48" s="13" t="s">
        <v>445</v>
      </c>
      <c r="AD48" s="13"/>
      <c r="AE48" s="13"/>
      <c r="AF48" s="31"/>
    </row>
    <row r="49" spans="1:32" ht="22.5" customHeight="1">
      <c r="A49" s="13">
        <v>179</v>
      </c>
      <c r="B49" s="13" t="s">
        <v>234</v>
      </c>
      <c r="C49" s="13">
        <v>24</v>
      </c>
      <c r="D49" s="13" t="s">
        <v>235</v>
      </c>
      <c r="E49" s="14" t="str">
        <f t="shared" si="5"/>
        <v>ゆり-24-A</v>
      </c>
      <c r="F49" s="15" t="s">
        <v>232</v>
      </c>
      <c r="G49" s="15"/>
      <c r="H49" s="32" t="s">
        <v>272</v>
      </c>
      <c r="I49" s="18" t="s">
        <v>273</v>
      </c>
      <c r="J49" s="19">
        <v>20665</v>
      </c>
      <c r="K49" s="20" t="str">
        <f t="shared" si="6"/>
        <v>54歳</v>
      </c>
      <c r="L49" s="22" t="s">
        <v>274</v>
      </c>
      <c r="M49" s="22">
        <f t="shared" si="7"/>
      </c>
      <c r="N49" s="23" t="str">
        <f t="shared" si="8"/>
        <v>和歌山:</v>
      </c>
      <c r="O49" s="24">
        <v>30</v>
      </c>
      <c r="P49" s="25"/>
      <c r="Q49" s="25"/>
      <c r="R49" s="25"/>
      <c r="S49" s="25">
        <f t="shared" si="9"/>
      </c>
      <c r="T49" s="33" t="s">
        <v>127</v>
      </c>
      <c r="U49" s="26"/>
      <c r="V49" s="33"/>
      <c r="W49" s="27"/>
      <c r="X49" s="34"/>
      <c r="Y49" s="35" t="s">
        <v>129</v>
      </c>
      <c r="Z49" s="36"/>
      <c r="AA49" s="30" t="s">
        <v>3</v>
      </c>
      <c r="AB49" s="36"/>
      <c r="AC49" s="13"/>
      <c r="AD49" s="13"/>
      <c r="AE49" s="13"/>
      <c r="AF49" s="31"/>
    </row>
    <row r="50" spans="1:32" ht="22.5" customHeight="1">
      <c r="A50" s="13">
        <v>162</v>
      </c>
      <c r="B50" s="13" t="s">
        <v>46</v>
      </c>
      <c r="C50" s="13">
        <v>24</v>
      </c>
      <c r="D50" s="13" t="s">
        <v>48</v>
      </c>
      <c r="E50" s="14" t="str">
        <f t="shared" si="5"/>
        <v>ゆり-24-B</v>
      </c>
      <c r="F50" s="15" t="s">
        <v>41</v>
      </c>
      <c r="G50" s="16"/>
      <c r="H50" s="17" t="s">
        <v>283</v>
      </c>
      <c r="I50" s="18" t="s">
        <v>284</v>
      </c>
      <c r="J50" s="19">
        <v>19388</v>
      </c>
      <c r="K50" s="20" t="str">
        <f t="shared" si="6"/>
        <v>58歳</v>
      </c>
      <c r="L50" s="21" t="s">
        <v>274</v>
      </c>
      <c r="M50" s="22">
        <f t="shared" si="7"/>
      </c>
      <c r="N50" s="23" t="str">
        <f t="shared" si="8"/>
        <v>和歌山:</v>
      </c>
      <c r="O50" s="24">
        <v>30</v>
      </c>
      <c r="P50" s="25"/>
      <c r="Q50" s="25"/>
      <c r="R50" s="25"/>
      <c r="S50" s="25">
        <f t="shared" si="9"/>
      </c>
      <c r="T50" s="26" t="s">
        <v>41</v>
      </c>
      <c r="U50" s="26"/>
      <c r="V50" s="26"/>
      <c r="W50" s="27"/>
      <c r="X50" s="34"/>
      <c r="Y50" s="29" t="s">
        <v>52</v>
      </c>
      <c r="Z50" s="13"/>
      <c r="AA50" s="30" t="s">
        <v>3</v>
      </c>
      <c r="AB50" s="13"/>
      <c r="AC50" s="13"/>
      <c r="AD50" s="13"/>
      <c r="AE50" s="13"/>
      <c r="AF50" s="31"/>
    </row>
    <row r="51" spans="1:32" ht="22.5" customHeight="1">
      <c r="A51" s="13">
        <v>243</v>
      </c>
      <c r="B51" s="13" t="s">
        <v>157</v>
      </c>
      <c r="C51" s="13">
        <v>25</v>
      </c>
      <c r="D51" s="13" t="s">
        <v>165</v>
      </c>
      <c r="E51" s="14" t="str">
        <f t="shared" si="5"/>
        <v>ゆり-25-A</v>
      </c>
      <c r="F51" s="15" t="s">
        <v>159</v>
      </c>
      <c r="G51" s="15"/>
      <c r="H51" s="32" t="s">
        <v>390</v>
      </c>
      <c r="I51" s="18" t="s">
        <v>391</v>
      </c>
      <c r="J51" s="19">
        <v>22237</v>
      </c>
      <c r="K51" s="20" t="str">
        <f t="shared" si="6"/>
        <v>50歳</v>
      </c>
      <c r="L51" s="22" t="s">
        <v>387</v>
      </c>
      <c r="M51" s="22">
        <f t="shared" si="7"/>
      </c>
      <c r="N51" s="23" t="str">
        <f t="shared" si="8"/>
        <v>愛媛:</v>
      </c>
      <c r="O51" s="24">
        <v>38</v>
      </c>
      <c r="P51" s="25"/>
      <c r="Q51" s="25"/>
      <c r="R51" s="25"/>
      <c r="S51" s="25">
        <f t="shared" si="9"/>
      </c>
      <c r="T51" s="33" t="s">
        <v>159</v>
      </c>
      <c r="U51" s="26"/>
      <c r="V51" s="33"/>
      <c r="W51" s="27"/>
      <c r="X51" s="34" t="s">
        <v>417</v>
      </c>
      <c r="Y51" s="35" t="s">
        <v>156</v>
      </c>
      <c r="Z51" s="36"/>
      <c r="AA51" s="30" t="s">
        <v>3</v>
      </c>
      <c r="AB51" s="36"/>
      <c r="AC51" s="13"/>
      <c r="AD51" s="13">
        <v>4</v>
      </c>
      <c r="AE51" s="13">
        <v>4</v>
      </c>
      <c r="AF51" s="31"/>
    </row>
    <row r="52" spans="1:32" ht="22.5" customHeight="1">
      <c r="A52" s="13">
        <v>145</v>
      </c>
      <c r="B52" s="13" t="s">
        <v>157</v>
      </c>
      <c r="C52" s="13">
        <v>25</v>
      </c>
      <c r="D52" s="13" t="s">
        <v>158</v>
      </c>
      <c r="E52" s="14" t="str">
        <f t="shared" si="5"/>
        <v>ゆり-25-B</v>
      </c>
      <c r="F52" s="15" t="s">
        <v>159</v>
      </c>
      <c r="G52" s="16"/>
      <c r="H52" s="17" t="s">
        <v>385</v>
      </c>
      <c r="I52" s="18" t="s">
        <v>386</v>
      </c>
      <c r="J52" s="19">
        <v>19408</v>
      </c>
      <c r="K52" s="20" t="str">
        <f t="shared" si="6"/>
        <v>58歳</v>
      </c>
      <c r="L52" s="21" t="s">
        <v>387</v>
      </c>
      <c r="M52" s="22">
        <f t="shared" si="7"/>
      </c>
      <c r="N52" s="23" t="str">
        <f t="shared" si="8"/>
        <v>愛媛:</v>
      </c>
      <c r="O52" s="24">
        <v>38</v>
      </c>
      <c r="P52" s="25"/>
      <c r="Q52" s="25"/>
      <c r="R52" s="25"/>
      <c r="S52" s="25">
        <f t="shared" si="9"/>
      </c>
      <c r="T52" s="26" t="s">
        <v>159</v>
      </c>
      <c r="U52" s="26"/>
      <c r="V52" s="26"/>
      <c r="W52" s="27"/>
      <c r="X52" s="34" t="s">
        <v>417</v>
      </c>
      <c r="Y52" s="29" t="s">
        <v>156</v>
      </c>
      <c r="Z52" s="13"/>
      <c r="AA52" s="30" t="s">
        <v>3</v>
      </c>
      <c r="AB52" s="13"/>
      <c r="AC52" s="13"/>
      <c r="AD52" s="13">
        <v>4</v>
      </c>
      <c r="AE52" s="13">
        <v>4</v>
      </c>
      <c r="AF52" s="31"/>
    </row>
    <row r="53" spans="1:32" ht="22.5" customHeight="1">
      <c r="A53" s="13">
        <v>229</v>
      </c>
      <c r="B53" s="13" t="s">
        <v>130</v>
      </c>
      <c r="C53" s="13">
        <v>26</v>
      </c>
      <c r="D53" s="13" t="s">
        <v>135</v>
      </c>
      <c r="E53" s="14" t="str">
        <f t="shared" si="5"/>
        <v>ゆり-26-A</v>
      </c>
      <c r="F53" s="15" t="s">
        <v>127</v>
      </c>
      <c r="G53" s="15"/>
      <c r="H53" s="32" t="s">
        <v>352</v>
      </c>
      <c r="I53" s="18" t="s">
        <v>353</v>
      </c>
      <c r="J53" s="19">
        <v>21680</v>
      </c>
      <c r="K53" s="20" t="str">
        <f t="shared" si="6"/>
        <v>51歳</v>
      </c>
      <c r="L53" s="22" t="s">
        <v>343</v>
      </c>
      <c r="M53" s="22">
        <f t="shared" si="7"/>
      </c>
      <c r="N53" s="23" t="str">
        <f t="shared" si="8"/>
        <v>広島:</v>
      </c>
      <c r="O53" s="24">
        <v>34</v>
      </c>
      <c r="P53" s="25"/>
      <c r="Q53" s="25"/>
      <c r="R53" s="25"/>
      <c r="S53" s="25">
        <f t="shared" si="9"/>
      </c>
      <c r="T53" s="33" t="s">
        <v>127</v>
      </c>
      <c r="U53" s="26"/>
      <c r="V53" s="33"/>
      <c r="W53" s="27"/>
      <c r="X53" s="34" t="s">
        <v>417</v>
      </c>
      <c r="Y53" s="35" t="s">
        <v>129</v>
      </c>
      <c r="Z53" s="36"/>
      <c r="AA53" s="30" t="s">
        <v>3</v>
      </c>
      <c r="AB53" s="36"/>
      <c r="AC53" s="13"/>
      <c r="AD53" s="13">
        <v>7</v>
      </c>
      <c r="AE53" s="13">
        <v>11</v>
      </c>
      <c r="AF53" s="31"/>
    </row>
    <row r="54" spans="1:32" ht="22.5" customHeight="1">
      <c r="A54" s="13">
        <v>215</v>
      </c>
      <c r="B54" s="13" t="s">
        <v>130</v>
      </c>
      <c r="C54" s="13">
        <v>26</v>
      </c>
      <c r="D54" s="13" t="s">
        <v>131</v>
      </c>
      <c r="E54" s="14" t="str">
        <f t="shared" si="5"/>
        <v>ゆり-26-B</v>
      </c>
      <c r="F54" s="15" t="s">
        <v>127</v>
      </c>
      <c r="G54" s="16"/>
      <c r="H54" s="17" t="s">
        <v>360</v>
      </c>
      <c r="I54" s="18" t="s">
        <v>361</v>
      </c>
      <c r="J54" s="19">
        <v>19988</v>
      </c>
      <c r="K54" s="20" t="str">
        <f t="shared" si="6"/>
        <v>56歳</v>
      </c>
      <c r="L54" s="21" t="s">
        <v>343</v>
      </c>
      <c r="M54" s="22">
        <f t="shared" si="7"/>
      </c>
      <c r="N54" s="23" t="str">
        <f t="shared" si="8"/>
        <v>広島:</v>
      </c>
      <c r="O54" s="24">
        <v>34</v>
      </c>
      <c r="P54" s="25"/>
      <c r="Q54" s="25"/>
      <c r="R54" s="25"/>
      <c r="S54" s="25">
        <f t="shared" si="9"/>
      </c>
      <c r="T54" s="26" t="s">
        <v>127</v>
      </c>
      <c r="U54" s="26"/>
      <c r="V54" s="26"/>
      <c r="W54" s="27"/>
      <c r="X54" s="34" t="s">
        <v>417</v>
      </c>
      <c r="Y54" s="29" t="s">
        <v>129</v>
      </c>
      <c r="Z54" s="13"/>
      <c r="AA54" s="30" t="s">
        <v>3</v>
      </c>
      <c r="AB54" s="13"/>
      <c r="AC54" s="13"/>
      <c r="AD54" s="13">
        <v>7</v>
      </c>
      <c r="AE54" s="13">
        <v>11</v>
      </c>
      <c r="AF54" s="31"/>
    </row>
    <row r="55" spans="1:32" ht="22.5" customHeight="1">
      <c r="A55" s="13">
        <v>146</v>
      </c>
      <c r="B55" s="74" t="s">
        <v>439</v>
      </c>
      <c r="C55" s="74">
        <v>27</v>
      </c>
      <c r="D55" s="74" t="s">
        <v>440</v>
      </c>
      <c r="E55" s="75" t="str">
        <f t="shared" si="5"/>
        <v>ゆり-27-A</v>
      </c>
      <c r="F55" s="76" t="s">
        <v>441</v>
      </c>
      <c r="G55" s="76"/>
      <c r="H55" s="110" t="s">
        <v>271</v>
      </c>
      <c r="I55" s="79" t="s">
        <v>442</v>
      </c>
      <c r="J55" s="80">
        <v>20868</v>
      </c>
      <c r="K55" s="81" t="str">
        <f t="shared" si="6"/>
        <v>54歳</v>
      </c>
      <c r="L55" s="82" t="s">
        <v>253</v>
      </c>
      <c r="M55" s="82">
        <f t="shared" si="7"/>
      </c>
      <c r="N55" s="83" t="str">
        <f t="shared" si="8"/>
        <v>奈良:</v>
      </c>
      <c r="O55" s="84">
        <v>29</v>
      </c>
      <c r="P55" s="77"/>
      <c r="Q55" s="77"/>
      <c r="R55" s="77"/>
      <c r="S55" s="77">
        <f t="shared" si="9"/>
      </c>
      <c r="T55" s="111" t="s">
        <v>435</v>
      </c>
      <c r="U55" s="85"/>
      <c r="V55" s="111"/>
      <c r="W55" s="86"/>
      <c r="X55" s="87" t="s">
        <v>436</v>
      </c>
      <c r="Y55" s="112" t="s">
        <v>437</v>
      </c>
      <c r="Z55" s="82"/>
      <c r="AA55" s="89" t="s">
        <v>3</v>
      </c>
      <c r="AB55" s="82"/>
      <c r="AC55" s="74" t="s">
        <v>438</v>
      </c>
      <c r="AD55" s="74"/>
      <c r="AE55" s="74"/>
      <c r="AF55" s="90"/>
    </row>
    <row r="56" spans="1:32" ht="22.5" customHeight="1">
      <c r="A56" s="13">
        <v>156</v>
      </c>
      <c r="B56" s="74" t="s">
        <v>35</v>
      </c>
      <c r="C56" s="74">
        <v>27</v>
      </c>
      <c r="D56" s="74" t="s">
        <v>36</v>
      </c>
      <c r="E56" s="75" t="str">
        <f t="shared" si="5"/>
        <v>ゆり-27-B</v>
      </c>
      <c r="F56" s="76" t="s">
        <v>37</v>
      </c>
      <c r="G56" s="77"/>
      <c r="H56" s="78" t="s">
        <v>266</v>
      </c>
      <c r="I56" s="79" t="s">
        <v>434</v>
      </c>
      <c r="J56" s="80">
        <v>19545</v>
      </c>
      <c r="K56" s="81" t="str">
        <f t="shared" si="6"/>
        <v>57歳</v>
      </c>
      <c r="L56" s="74" t="s">
        <v>253</v>
      </c>
      <c r="M56" s="82">
        <f t="shared" si="7"/>
      </c>
      <c r="N56" s="83" t="str">
        <f t="shared" si="8"/>
        <v>奈良:</v>
      </c>
      <c r="O56" s="84">
        <v>29</v>
      </c>
      <c r="P56" s="77"/>
      <c r="Q56" s="77"/>
      <c r="R56" s="77"/>
      <c r="S56" s="77">
        <f t="shared" si="9"/>
      </c>
      <c r="T56" s="85" t="s">
        <v>435</v>
      </c>
      <c r="U56" s="85"/>
      <c r="V56" s="85"/>
      <c r="W56" s="86"/>
      <c r="X56" s="87" t="s">
        <v>436</v>
      </c>
      <c r="Y56" s="88" t="s">
        <v>437</v>
      </c>
      <c r="Z56" s="74"/>
      <c r="AA56" s="89" t="s">
        <v>3</v>
      </c>
      <c r="AB56" s="74"/>
      <c r="AC56" s="74" t="s">
        <v>438</v>
      </c>
      <c r="AD56" s="74"/>
      <c r="AE56" s="74"/>
      <c r="AF56" s="90"/>
    </row>
    <row r="57" spans="1:32" ht="22.5" customHeight="1">
      <c r="A57" s="13">
        <v>226</v>
      </c>
      <c r="B57" s="13" t="s">
        <v>46</v>
      </c>
      <c r="C57" s="13">
        <v>28</v>
      </c>
      <c r="D57" s="13" t="s">
        <v>58</v>
      </c>
      <c r="E57" s="14" t="str">
        <f t="shared" si="5"/>
        <v>ゆり-28-A</v>
      </c>
      <c r="F57" s="15" t="s">
        <v>41</v>
      </c>
      <c r="G57" s="15"/>
      <c r="H57" s="32" t="s">
        <v>326</v>
      </c>
      <c r="I57" s="18" t="s">
        <v>327</v>
      </c>
      <c r="J57" s="19">
        <v>22271</v>
      </c>
      <c r="K57" s="20" t="str">
        <f t="shared" si="6"/>
        <v>50歳</v>
      </c>
      <c r="L57" s="22" t="s">
        <v>310</v>
      </c>
      <c r="M57" s="22">
        <f t="shared" si="7"/>
      </c>
      <c r="N57" s="23" t="str">
        <f t="shared" si="8"/>
        <v>島根:</v>
      </c>
      <c r="O57" s="24">
        <v>32</v>
      </c>
      <c r="P57" s="25"/>
      <c r="Q57" s="25"/>
      <c r="R57" s="25"/>
      <c r="S57" s="25">
        <f t="shared" si="9"/>
      </c>
      <c r="T57" s="33" t="s">
        <v>41</v>
      </c>
      <c r="U57" s="26"/>
      <c r="V57" s="33"/>
      <c r="W57" s="27"/>
      <c r="X57" s="34" t="s">
        <v>417</v>
      </c>
      <c r="Y57" s="35" t="s">
        <v>52</v>
      </c>
      <c r="Z57" s="36" t="s">
        <v>311</v>
      </c>
      <c r="AA57" s="30" t="s">
        <v>3</v>
      </c>
      <c r="AB57" s="36" t="s">
        <v>311</v>
      </c>
      <c r="AC57" s="13"/>
      <c r="AD57" s="13"/>
      <c r="AE57" s="13"/>
      <c r="AF57" s="31"/>
    </row>
    <row r="58" spans="1:32" ht="22.5" customHeight="1">
      <c r="A58" s="13">
        <v>225</v>
      </c>
      <c r="B58" s="13" t="s">
        <v>46</v>
      </c>
      <c r="C58" s="13">
        <v>28</v>
      </c>
      <c r="D58" s="13" t="s">
        <v>48</v>
      </c>
      <c r="E58" s="14" t="str">
        <f t="shared" si="5"/>
        <v>ゆり-28-B</v>
      </c>
      <c r="F58" s="15" t="s">
        <v>41</v>
      </c>
      <c r="G58" s="16"/>
      <c r="H58" s="17" t="s">
        <v>306</v>
      </c>
      <c r="I58" s="18" t="s">
        <v>307</v>
      </c>
      <c r="J58" s="19">
        <v>21940</v>
      </c>
      <c r="K58" s="20" t="str">
        <f t="shared" si="6"/>
        <v>51歳</v>
      </c>
      <c r="L58" s="21" t="s">
        <v>287</v>
      </c>
      <c r="M58" s="22">
        <f t="shared" si="7"/>
      </c>
      <c r="N58" s="23" t="str">
        <f t="shared" si="8"/>
        <v>鳥取:</v>
      </c>
      <c r="O58" s="24">
        <v>31</v>
      </c>
      <c r="P58" s="25"/>
      <c r="Q58" s="25"/>
      <c r="R58" s="25"/>
      <c r="S58" s="25">
        <f t="shared" si="9"/>
      </c>
      <c r="T58" s="26" t="s">
        <v>41</v>
      </c>
      <c r="U58" s="26"/>
      <c r="V58" s="26"/>
      <c r="W58" s="27"/>
      <c r="X58" s="34"/>
      <c r="Y58" s="29" t="s">
        <v>52</v>
      </c>
      <c r="Z58" s="13"/>
      <c r="AA58" s="30" t="s">
        <v>3</v>
      </c>
      <c r="AB58" s="13"/>
      <c r="AC58" s="13"/>
      <c r="AD58" s="13"/>
      <c r="AE58" s="13"/>
      <c r="AF58" s="31"/>
    </row>
    <row r="59" spans="1:32" ht="22.5" customHeight="1">
      <c r="A59" s="13">
        <v>256</v>
      </c>
      <c r="B59" s="13" t="s">
        <v>46</v>
      </c>
      <c r="C59" s="13">
        <v>29</v>
      </c>
      <c r="D59" s="13" t="s">
        <v>58</v>
      </c>
      <c r="E59" s="14" t="str">
        <f t="shared" si="5"/>
        <v>ゆり-29-A</v>
      </c>
      <c r="F59" s="15" t="s">
        <v>41</v>
      </c>
      <c r="G59" s="15"/>
      <c r="H59" s="32" t="s">
        <v>119</v>
      </c>
      <c r="I59" s="18" t="s">
        <v>120</v>
      </c>
      <c r="J59" s="19">
        <v>20140</v>
      </c>
      <c r="K59" s="20" t="str">
        <f t="shared" si="6"/>
        <v>56歳</v>
      </c>
      <c r="L59" s="22" t="s">
        <v>112</v>
      </c>
      <c r="M59" s="22">
        <f t="shared" si="7"/>
      </c>
      <c r="N59" s="23" t="str">
        <f t="shared" si="8"/>
        <v>東京:</v>
      </c>
      <c r="O59" s="24">
        <v>13</v>
      </c>
      <c r="P59" s="25"/>
      <c r="Q59" s="25"/>
      <c r="R59" s="25"/>
      <c r="S59" s="25">
        <f t="shared" si="9"/>
      </c>
      <c r="T59" s="33"/>
      <c r="U59" s="26" t="s">
        <v>41</v>
      </c>
      <c r="V59" s="33" t="s">
        <v>79</v>
      </c>
      <c r="W59" s="27"/>
      <c r="X59" s="34" t="s">
        <v>417</v>
      </c>
      <c r="Y59" s="35" t="s">
        <v>52</v>
      </c>
      <c r="Z59" s="36"/>
      <c r="AA59" s="30" t="s">
        <v>3</v>
      </c>
      <c r="AB59" s="36"/>
      <c r="AC59" s="13"/>
      <c r="AD59" s="13">
        <v>11</v>
      </c>
      <c r="AE59" s="13"/>
      <c r="AF59" s="31"/>
    </row>
    <row r="60" spans="1:32" ht="22.5" customHeight="1">
      <c r="A60" s="13">
        <v>253</v>
      </c>
      <c r="B60" s="13" t="s">
        <v>46</v>
      </c>
      <c r="C60" s="13">
        <v>29</v>
      </c>
      <c r="D60" s="13" t="s">
        <v>48</v>
      </c>
      <c r="E60" s="14" t="str">
        <f t="shared" si="5"/>
        <v>ゆり-29-B</v>
      </c>
      <c r="F60" s="15" t="s">
        <v>41</v>
      </c>
      <c r="G60" s="16"/>
      <c r="H60" s="17" t="s">
        <v>113</v>
      </c>
      <c r="I60" s="18" t="s">
        <v>114</v>
      </c>
      <c r="J60" s="19">
        <v>22042</v>
      </c>
      <c r="K60" s="20" t="str">
        <f t="shared" si="6"/>
        <v>50歳</v>
      </c>
      <c r="L60" s="21" t="s">
        <v>112</v>
      </c>
      <c r="M60" s="22">
        <f t="shared" si="7"/>
      </c>
      <c r="N60" s="23" t="str">
        <f t="shared" si="8"/>
        <v>東京:</v>
      </c>
      <c r="O60" s="24">
        <v>13</v>
      </c>
      <c r="P60" s="25"/>
      <c r="Q60" s="25"/>
      <c r="R60" s="25"/>
      <c r="S60" s="25">
        <f t="shared" si="9"/>
      </c>
      <c r="T60" s="26" t="s">
        <v>41</v>
      </c>
      <c r="U60" s="26"/>
      <c r="V60" s="26"/>
      <c r="W60" s="27"/>
      <c r="X60" s="34" t="s">
        <v>417</v>
      </c>
      <c r="Y60" s="29" t="s">
        <v>52</v>
      </c>
      <c r="Z60" s="13"/>
      <c r="AA60" s="30" t="s">
        <v>3</v>
      </c>
      <c r="AB60" s="13"/>
      <c r="AC60" s="13"/>
      <c r="AD60" s="13">
        <v>11</v>
      </c>
      <c r="AE60" s="13"/>
      <c r="AF60" s="31"/>
    </row>
    <row r="61" spans="1:32" ht="22.5" customHeight="1">
      <c r="A61" s="13">
        <v>152</v>
      </c>
      <c r="B61" s="13" t="s">
        <v>46</v>
      </c>
      <c r="C61" s="13">
        <v>30</v>
      </c>
      <c r="D61" s="13" t="s">
        <v>58</v>
      </c>
      <c r="E61" s="14" t="str">
        <f t="shared" si="5"/>
        <v>ゆり-30-A</v>
      </c>
      <c r="F61" s="15" t="s">
        <v>41</v>
      </c>
      <c r="G61" s="15"/>
      <c r="H61" s="32" t="s">
        <v>143</v>
      </c>
      <c r="I61" s="18" t="s">
        <v>144</v>
      </c>
      <c r="J61" s="19">
        <v>20894</v>
      </c>
      <c r="K61" s="20" t="str">
        <f t="shared" si="6"/>
        <v>54歳</v>
      </c>
      <c r="L61" s="22" t="s">
        <v>145</v>
      </c>
      <c r="M61" s="22">
        <f t="shared" si="7"/>
      </c>
      <c r="N61" s="23" t="str">
        <f t="shared" si="8"/>
        <v>岐阜:</v>
      </c>
      <c r="O61" s="24">
        <v>21</v>
      </c>
      <c r="P61" s="25"/>
      <c r="Q61" s="25"/>
      <c r="R61" s="25"/>
      <c r="S61" s="25">
        <f t="shared" si="9"/>
      </c>
      <c r="T61" s="33"/>
      <c r="U61" s="26" t="s">
        <v>41</v>
      </c>
      <c r="V61" s="33" t="s">
        <v>46</v>
      </c>
      <c r="W61" s="27"/>
      <c r="X61" s="34"/>
      <c r="Y61" s="35" t="s">
        <v>52</v>
      </c>
      <c r="Z61" s="36"/>
      <c r="AA61" s="30" t="s">
        <v>3</v>
      </c>
      <c r="AB61" s="36"/>
      <c r="AC61" s="13"/>
      <c r="AD61" s="13"/>
      <c r="AE61" s="13"/>
      <c r="AF61" s="31"/>
    </row>
    <row r="62" spans="1:32" ht="22.5" customHeight="1">
      <c r="A62" s="13">
        <v>209</v>
      </c>
      <c r="B62" s="13" t="s">
        <v>46</v>
      </c>
      <c r="C62" s="13">
        <v>30</v>
      </c>
      <c r="D62" s="13" t="s">
        <v>48</v>
      </c>
      <c r="E62" s="14" t="str">
        <f t="shared" si="5"/>
        <v>ゆり-30-B</v>
      </c>
      <c r="F62" s="15" t="s">
        <v>41</v>
      </c>
      <c r="G62" s="16"/>
      <c r="H62" s="17" t="s">
        <v>146</v>
      </c>
      <c r="I62" s="18" t="s">
        <v>147</v>
      </c>
      <c r="J62" s="19">
        <v>19552</v>
      </c>
      <c r="K62" s="20" t="str">
        <f t="shared" si="6"/>
        <v>57歳</v>
      </c>
      <c r="L62" s="21" t="s">
        <v>145</v>
      </c>
      <c r="M62" s="22">
        <f t="shared" si="7"/>
      </c>
      <c r="N62" s="23" t="str">
        <f t="shared" si="8"/>
        <v>岐阜:</v>
      </c>
      <c r="O62" s="24">
        <v>21</v>
      </c>
      <c r="P62" s="25"/>
      <c r="Q62" s="25"/>
      <c r="R62" s="25"/>
      <c r="S62" s="25">
        <f t="shared" si="9"/>
      </c>
      <c r="T62" s="26"/>
      <c r="U62" s="26" t="s">
        <v>41</v>
      </c>
      <c r="V62" s="26" t="s">
        <v>46</v>
      </c>
      <c r="W62" s="27"/>
      <c r="X62" s="34"/>
      <c r="Y62" s="29" t="s">
        <v>52</v>
      </c>
      <c r="Z62" s="13"/>
      <c r="AA62" s="30" t="s">
        <v>3</v>
      </c>
      <c r="AB62" s="13"/>
      <c r="AC62" s="13"/>
      <c r="AD62" s="13"/>
      <c r="AE62" s="13"/>
      <c r="AF62" s="31"/>
    </row>
    <row r="63" spans="1:32" ht="22.5" customHeight="1">
      <c r="A63" s="13">
        <v>157</v>
      </c>
      <c r="B63" s="13" t="s">
        <v>130</v>
      </c>
      <c r="C63" s="13">
        <v>31</v>
      </c>
      <c r="D63" s="13" t="s">
        <v>135</v>
      </c>
      <c r="E63" s="14" t="str">
        <f t="shared" si="5"/>
        <v>ゆり-31-A</v>
      </c>
      <c r="F63" s="15" t="s">
        <v>127</v>
      </c>
      <c r="G63" s="15"/>
      <c r="H63" s="32" t="s">
        <v>136</v>
      </c>
      <c r="I63" s="18" t="s">
        <v>137</v>
      </c>
      <c r="J63" s="19">
        <v>20481</v>
      </c>
      <c r="K63" s="20" t="str">
        <f t="shared" si="6"/>
        <v>55歳</v>
      </c>
      <c r="L63" s="22" t="s">
        <v>134</v>
      </c>
      <c r="M63" s="22">
        <f t="shared" si="7"/>
      </c>
      <c r="N63" s="23" t="str">
        <f t="shared" si="8"/>
        <v>神奈川:</v>
      </c>
      <c r="O63" s="24">
        <v>14</v>
      </c>
      <c r="P63" s="25"/>
      <c r="Q63" s="25"/>
      <c r="R63" s="25"/>
      <c r="S63" s="25">
        <f t="shared" si="9"/>
      </c>
      <c r="T63" s="33"/>
      <c r="U63" s="26" t="s">
        <v>41</v>
      </c>
      <c r="V63" s="33"/>
      <c r="W63" s="27"/>
      <c r="X63" s="34" t="s">
        <v>417</v>
      </c>
      <c r="Y63" s="35" t="s">
        <v>52</v>
      </c>
      <c r="Z63" s="36"/>
      <c r="AA63" s="30" t="s">
        <v>3</v>
      </c>
      <c r="AB63" s="36"/>
      <c r="AC63" s="13"/>
      <c r="AD63" s="13">
        <v>2</v>
      </c>
      <c r="AE63" s="13">
        <v>2</v>
      </c>
      <c r="AF63" s="31">
        <v>2</v>
      </c>
    </row>
    <row r="64" spans="1:32" ht="22.5" customHeight="1">
      <c r="A64" s="13">
        <v>217</v>
      </c>
      <c r="B64" s="13" t="s">
        <v>46</v>
      </c>
      <c r="C64" s="13">
        <v>31</v>
      </c>
      <c r="D64" s="13" t="s">
        <v>48</v>
      </c>
      <c r="E64" s="14" t="str">
        <f t="shared" si="5"/>
        <v>ゆり-31-B</v>
      </c>
      <c r="F64" s="15" t="s">
        <v>41</v>
      </c>
      <c r="G64" s="16"/>
      <c r="H64" s="17" t="s">
        <v>138</v>
      </c>
      <c r="I64" s="18" t="s">
        <v>139</v>
      </c>
      <c r="J64" s="19">
        <v>20995</v>
      </c>
      <c r="K64" s="20" t="str">
        <f t="shared" si="6"/>
        <v>53歳</v>
      </c>
      <c r="L64" s="21" t="s">
        <v>134</v>
      </c>
      <c r="M64" s="22">
        <f t="shared" si="7"/>
      </c>
      <c r="N64" s="23" t="str">
        <f t="shared" si="8"/>
        <v>神奈川:</v>
      </c>
      <c r="O64" s="24">
        <v>14</v>
      </c>
      <c r="P64" s="25"/>
      <c r="Q64" s="25"/>
      <c r="R64" s="25"/>
      <c r="S64" s="25">
        <f t="shared" si="9"/>
      </c>
      <c r="T64" s="26"/>
      <c r="U64" s="26" t="s">
        <v>41</v>
      </c>
      <c r="V64" s="26"/>
      <c r="W64" s="27"/>
      <c r="X64" s="34" t="s">
        <v>417</v>
      </c>
      <c r="Y64" s="29" t="s">
        <v>52</v>
      </c>
      <c r="Z64" s="13"/>
      <c r="AA64" s="30" t="s">
        <v>3</v>
      </c>
      <c r="AB64" s="13"/>
      <c r="AC64" s="13"/>
      <c r="AD64" s="13">
        <v>2</v>
      </c>
      <c r="AE64" s="13">
        <v>2</v>
      </c>
      <c r="AF64" s="31">
        <v>2</v>
      </c>
    </row>
    <row r="65" spans="1:32" ht="22.5" customHeight="1">
      <c r="A65" s="13">
        <v>151</v>
      </c>
      <c r="B65" s="13" t="s">
        <v>130</v>
      </c>
      <c r="C65" s="13">
        <v>32</v>
      </c>
      <c r="D65" s="13" t="s">
        <v>135</v>
      </c>
      <c r="E65" s="14" t="str">
        <f t="shared" si="5"/>
        <v>ゆり-32-A</v>
      </c>
      <c r="F65" s="15" t="s">
        <v>127</v>
      </c>
      <c r="G65" s="15"/>
      <c r="H65" s="32" t="s">
        <v>229</v>
      </c>
      <c r="I65" s="18" t="s">
        <v>230</v>
      </c>
      <c r="J65" s="19">
        <v>21231</v>
      </c>
      <c r="K65" s="20" t="str">
        <f t="shared" si="6"/>
        <v>53歳</v>
      </c>
      <c r="L65" s="22" t="s">
        <v>231</v>
      </c>
      <c r="M65" s="22">
        <f t="shared" si="7"/>
      </c>
      <c r="N65" s="23" t="str">
        <f t="shared" si="8"/>
        <v>兵庫:</v>
      </c>
      <c r="O65" s="24">
        <v>28</v>
      </c>
      <c r="P65" s="25"/>
      <c r="Q65" s="25"/>
      <c r="R65" s="25"/>
      <c r="S65" s="25">
        <f t="shared" si="9"/>
      </c>
      <c r="T65" s="33" t="s">
        <v>232</v>
      </c>
      <c r="U65" s="26"/>
      <c r="V65" s="33"/>
      <c r="W65" s="27"/>
      <c r="X65" s="34" t="s">
        <v>417</v>
      </c>
      <c r="Y65" s="35" t="s">
        <v>233</v>
      </c>
      <c r="Z65" s="36"/>
      <c r="AA65" s="30" t="s">
        <v>3</v>
      </c>
      <c r="AB65" s="36"/>
      <c r="AC65" s="13" t="s">
        <v>431</v>
      </c>
      <c r="AD65" s="13">
        <v>11</v>
      </c>
      <c r="AE65" s="13">
        <v>11</v>
      </c>
      <c r="AF65" s="31"/>
    </row>
    <row r="66" spans="1:32" ht="22.5" customHeight="1">
      <c r="A66" s="13">
        <v>234</v>
      </c>
      <c r="B66" s="13" t="s">
        <v>234</v>
      </c>
      <c r="C66" s="13">
        <v>32</v>
      </c>
      <c r="D66" s="13" t="s">
        <v>242</v>
      </c>
      <c r="E66" s="14" t="str">
        <f t="shared" si="5"/>
        <v>ゆり-32-B</v>
      </c>
      <c r="F66" s="15" t="s">
        <v>232</v>
      </c>
      <c r="G66" s="16"/>
      <c r="H66" s="17" t="s">
        <v>245</v>
      </c>
      <c r="I66" s="18" t="s">
        <v>246</v>
      </c>
      <c r="J66" s="19">
        <v>20727</v>
      </c>
      <c r="K66" s="20" t="str">
        <f t="shared" si="6"/>
        <v>54歳</v>
      </c>
      <c r="L66" s="21" t="s">
        <v>231</v>
      </c>
      <c r="M66" s="22">
        <f t="shared" si="7"/>
      </c>
      <c r="N66" s="23" t="str">
        <f t="shared" si="8"/>
        <v>兵庫:</v>
      </c>
      <c r="O66" s="24">
        <v>28</v>
      </c>
      <c r="P66" s="25"/>
      <c r="Q66" s="25"/>
      <c r="R66" s="25"/>
      <c r="S66" s="25">
        <f t="shared" si="9"/>
      </c>
      <c r="T66" s="26"/>
      <c r="U66" s="26" t="s">
        <v>232</v>
      </c>
      <c r="V66" s="26" t="s">
        <v>234</v>
      </c>
      <c r="W66" s="27"/>
      <c r="X66" s="34" t="s">
        <v>417</v>
      </c>
      <c r="Y66" s="29" t="s">
        <v>233</v>
      </c>
      <c r="Z66" s="13"/>
      <c r="AA66" s="30" t="s">
        <v>3</v>
      </c>
      <c r="AB66" s="13"/>
      <c r="AC66" s="13" t="s">
        <v>431</v>
      </c>
      <c r="AD66" s="13">
        <v>11</v>
      </c>
      <c r="AE66" s="13">
        <v>11</v>
      </c>
      <c r="AF66" s="31"/>
    </row>
    <row r="67" spans="1:32" ht="22.5" customHeight="1">
      <c r="A67" s="13">
        <v>280</v>
      </c>
      <c r="B67" s="13" t="s">
        <v>46</v>
      </c>
      <c r="C67" s="13">
        <v>33</v>
      </c>
      <c r="D67" s="13" t="s">
        <v>58</v>
      </c>
      <c r="E67" s="14" t="str">
        <f aca="true" t="shared" si="10" ref="E67:E98">B67&amp;"-"&amp;C67&amp;"-"&amp;D67</f>
        <v>ゆり-33-A</v>
      </c>
      <c r="F67" s="15" t="s">
        <v>41</v>
      </c>
      <c r="G67" s="15"/>
      <c r="H67" s="32" t="s">
        <v>292</v>
      </c>
      <c r="I67" s="18" t="s">
        <v>293</v>
      </c>
      <c r="J67" s="19">
        <v>21164</v>
      </c>
      <c r="K67" s="20" t="str">
        <f aca="true" t="shared" si="11" ref="K67:K98">IF(J67="","",DATEDIF(J67,"2011/4/1","y")&amp;"歳")</f>
        <v>53歳</v>
      </c>
      <c r="L67" s="22" t="s">
        <v>287</v>
      </c>
      <c r="M67" s="22">
        <f aca="true" t="shared" si="12" ref="M67:M98">IF(K67="60歳","還暦",IF(K67="70歳","古希",IF(K67="77歳","喜寿",IF(K67&gt;="80歳","長寿",""))))&amp;IF(W67="優勝",V67&amp;W67,"")</f>
      </c>
      <c r="N67" s="23" t="str">
        <f aca="true" t="shared" si="13" ref="N67:N98">L67&amp;":"&amp;M67</f>
        <v>鳥取:</v>
      </c>
      <c r="O67" s="24">
        <v>31</v>
      </c>
      <c r="P67" s="25"/>
      <c r="Q67" s="25"/>
      <c r="R67" s="25"/>
      <c r="S67" s="25">
        <f aca="true" t="shared" si="14" ref="S67:S98">IF(K67="60歳","○","")</f>
      </c>
      <c r="T67" s="33" t="s">
        <v>41</v>
      </c>
      <c r="U67" s="26"/>
      <c r="V67" s="33"/>
      <c r="W67" s="27"/>
      <c r="X67" s="34" t="s">
        <v>417</v>
      </c>
      <c r="Y67" s="35" t="s">
        <v>52</v>
      </c>
      <c r="Z67" s="36"/>
      <c r="AA67" s="30" t="s">
        <v>3</v>
      </c>
      <c r="AB67" s="36"/>
      <c r="AC67" s="13" t="s">
        <v>444</v>
      </c>
      <c r="AD67" s="13"/>
      <c r="AE67" s="13"/>
      <c r="AF67" s="31"/>
    </row>
    <row r="68" spans="1:32" ht="22.5" customHeight="1">
      <c r="A68" s="13">
        <v>279</v>
      </c>
      <c r="B68" s="13" t="s">
        <v>46</v>
      </c>
      <c r="C68" s="13">
        <v>33</v>
      </c>
      <c r="D68" s="13" t="s">
        <v>48</v>
      </c>
      <c r="E68" s="14" t="str">
        <f t="shared" si="10"/>
        <v>ゆり-33-B</v>
      </c>
      <c r="F68" s="15" t="s">
        <v>41</v>
      </c>
      <c r="G68" s="16"/>
      <c r="H68" s="17" t="s">
        <v>304</v>
      </c>
      <c r="I68" s="18" t="s">
        <v>305</v>
      </c>
      <c r="J68" s="19">
        <v>21261</v>
      </c>
      <c r="K68" s="20" t="str">
        <f t="shared" si="11"/>
        <v>53歳</v>
      </c>
      <c r="L68" s="21" t="s">
        <v>287</v>
      </c>
      <c r="M68" s="22">
        <f t="shared" si="12"/>
      </c>
      <c r="N68" s="23" t="str">
        <f t="shared" si="13"/>
        <v>鳥取:</v>
      </c>
      <c r="O68" s="24">
        <v>31</v>
      </c>
      <c r="P68" s="25"/>
      <c r="Q68" s="25"/>
      <c r="R68" s="25"/>
      <c r="S68" s="25">
        <f t="shared" si="14"/>
      </c>
      <c r="T68" s="26" t="s">
        <v>41</v>
      </c>
      <c r="U68" s="26"/>
      <c r="V68" s="26"/>
      <c r="W68" s="27"/>
      <c r="X68" s="34" t="s">
        <v>417</v>
      </c>
      <c r="Y68" s="29" t="s">
        <v>52</v>
      </c>
      <c r="Z68" s="13"/>
      <c r="AA68" s="30" t="s">
        <v>3</v>
      </c>
      <c r="AB68" s="13"/>
      <c r="AC68" s="13" t="s">
        <v>444</v>
      </c>
      <c r="AD68" s="13"/>
      <c r="AE68" s="13"/>
      <c r="AF68" s="31"/>
    </row>
    <row r="69" spans="1:32" ht="22.5" customHeight="1">
      <c r="A69" s="13">
        <v>158</v>
      </c>
      <c r="B69" s="13" t="s">
        <v>35</v>
      </c>
      <c r="C69" s="13">
        <v>34</v>
      </c>
      <c r="D69" s="13" t="s">
        <v>43</v>
      </c>
      <c r="E69" s="14" t="str">
        <f t="shared" si="10"/>
        <v>ゆり-34-A</v>
      </c>
      <c r="F69" s="15" t="s">
        <v>37</v>
      </c>
      <c r="G69" s="15"/>
      <c r="H69" s="32" t="s">
        <v>44</v>
      </c>
      <c r="I69" s="18" t="s">
        <v>45</v>
      </c>
      <c r="J69" s="19">
        <v>21075</v>
      </c>
      <c r="K69" s="20" t="str">
        <f t="shared" si="11"/>
        <v>53歳</v>
      </c>
      <c r="L69" s="22" t="s">
        <v>40</v>
      </c>
      <c r="M69" s="22">
        <f t="shared" si="12"/>
      </c>
      <c r="N69" s="23" t="str">
        <f t="shared" si="13"/>
        <v>北海道:</v>
      </c>
      <c r="O69" s="24">
        <v>1</v>
      </c>
      <c r="P69" s="25">
        <f>IF(K69&gt;="80歳","○","")</f>
      </c>
      <c r="Q69" s="25">
        <f>IF(K69="77歳","○","")</f>
      </c>
      <c r="R69" s="25">
        <f>IF(K69="70歳","○","")</f>
      </c>
      <c r="S69" s="25">
        <f t="shared" si="14"/>
      </c>
      <c r="T69" s="33"/>
      <c r="U69" s="26" t="s">
        <v>41</v>
      </c>
      <c r="V69" s="33" t="s">
        <v>46</v>
      </c>
      <c r="W69" s="27"/>
      <c r="X69" s="34" t="s">
        <v>417</v>
      </c>
      <c r="Y69" s="35" t="s">
        <v>47</v>
      </c>
      <c r="Z69" s="36"/>
      <c r="AA69" s="30" t="s">
        <v>3</v>
      </c>
      <c r="AB69" s="36"/>
      <c r="AC69" s="13"/>
      <c r="AD69" s="13">
        <v>1</v>
      </c>
      <c r="AE69" s="13">
        <v>1</v>
      </c>
      <c r="AF69" s="31"/>
    </row>
    <row r="70" spans="1:256" s="58" customFormat="1" ht="22.5" customHeight="1">
      <c r="A70" s="37">
        <v>254</v>
      </c>
      <c r="B70" s="37" t="s">
        <v>46</v>
      </c>
      <c r="C70" s="37">
        <v>34</v>
      </c>
      <c r="D70" s="37" t="s">
        <v>48</v>
      </c>
      <c r="E70" s="38" t="str">
        <f t="shared" si="10"/>
        <v>ゆり-34-B</v>
      </c>
      <c r="F70" s="39" t="s">
        <v>41</v>
      </c>
      <c r="G70" s="40"/>
      <c r="H70" s="41" t="s">
        <v>53</v>
      </c>
      <c r="I70" s="42" t="s">
        <v>54</v>
      </c>
      <c r="J70" s="43">
        <v>20801</v>
      </c>
      <c r="K70" s="20" t="str">
        <f t="shared" si="11"/>
        <v>54歳</v>
      </c>
      <c r="L70" s="44" t="s">
        <v>40</v>
      </c>
      <c r="M70" s="45">
        <f t="shared" si="12"/>
      </c>
      <c r="N70" s="46" t="str">
        <f t="shared" si="13"/>
        <v>北海道:</v>
      </c>
      <c r="O70" s="47">
        <v>1</v>
      </c>
      <c r="P70" s="48">
        <f>IF(K70&gt;="80歳","○","")</f>
      </c>
      <c r="Q70" s="48">
        <f>IF(K70="77歳","○","")</f>
      </c>
      <c r="R70" s="48">
        <f>IF(K70="70歳","○","")</f>
      </c>
      <c r="S70" s="48">
        <f t="shared" si="14"/>
      </c>
      <c r="T70" s="49"/>
      <c r="U70" s="49" t="s">
        <v>41</v>
      </c>
      <c r="V70" s="49" t="s">
        <v>46</v>
      </c>
      <c r="W70" s="50"/>
      <c r="X70" s="34" t="s">
        <v>417</v>
      </c>
      <c r="Y70" s="49" t="s">
        <v>52</v>
      </c>
      <c r="Z70" s="37"/>
      <c r="AA70" s="52" t="s">
        <v>3</v>
      </c>
      <c r="AB70" s="37"/>
      <c r="AC70" s="37"/>
      <c r="AD70" s="37">
        <v>1</v>
      </c>
      <c r="AE70" s="37">
        <v>1</v>
      </c>
      <c r="AF70" s="37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32" ht="22.5" customHeight="1">
      <c r="A71" s="13">
        <v>199</v>
      </c>
      <c r="B71" s="13" t="s">
        <v>46</v>
      </c>
      <c r="C71" s="13">
        <v>35</v>
      </c>
      <c r="D71" s="13" t="s">
        <v>58</v>
      </c>
      <c r="E71" s="14" t="str">
        <f t="shared" si="10"/>
        <v>ゆり-35-A</v>
      </c>
      <c r="F71" s="15" t="s">
        <v>41</v>
      </c>
      <c r="G71" s="15"/>
      <c r="H71" s="32" t="s">
        <v>108</v>
      </c>
      <c r="I71" s="18" t="s">
        <v>109</v>
      </c>
      <c r="J71" s="19">
        <v>19805</v>
      </c>
      <c r="K71" s="20" t="str">
        <f t="shared" si="11"/>
        <v>57歳</v>
      </c>
      <c r="L71" s="22" t="s">
        <v>99</v>
      </c>
      <c r="M71" s="22">
        <f t="shared" si="12"/>
      </c>
      <c r="N71" s="23" t="str">
        <f t="shared" si="13"/>
        <v>千葉:</v>
      </c>
      <c r="O71" s="24">
        <v>12</v>
      </c>
      <c r="P71" s="25"/>
      <c r="Q71" s="25"/>
      <c r="R71" s="25"/>
      <c r="S71" s="25">
        <f t="shared" si="14"/>
      </c>
      <c r="T71" s="33"/>
      <c r="U71" s="26" t="s">
        <v>41</v>
      </c>
      <c r="V71" s="33" t="s">
        <v>46</v>
      </c>
      <c r="W71" s="27"/>
      <c r="X71" s="34" t="s">
        <v>417</v>
      </c>
      <c r="Y71" s="35" t="s">
        <v>52</v>
      </c>
      <c r="Z71" s="36"/>
      <c r="AA71" s="30" t="s">
        <v>3</v>
      </c>
      <c r="AB71" s="36"/>
      <c r="AC71" s="13" t="s">
        <v>421</v>
      </c>
      <c r="AD71" s="13">
        <v>9</v>
      </c>
      <c r="AE71" s="13"/>
      <c r="AF71" s="31"/>
    </row>
    <row r="72" spans="1:32" ht="22.5" customHeight="1">
      <c r="A72" s="13">
        <v>165</v>
      </c>
      <c r="B72" s="13" t="s">
        <v>46</v>
      </c>
      <c r="C72" s="13">
        <v>35</v>
      </c>
      <c r="D72" s="13" t="s">
        <v>48</v>
      </c>
      <c r="E72" s="14" t="str">
        <f t="shared" si="10"/>
        <v>ゆり-35-B</v>
      </c>
      <c r="F72" s="15" t="s">
        <v>41</v>
      </c>
      <c r="G72" s="16"/>
      <c r="H72" s="17" t="s">
        <v>106</v>
      </c>
      <c r="I72" s="18" t="s">
        <v>107</v>
      </c>
      <c r="J72" s="19">
        <v>21016</v>
      </c>
      <c r="K72" s="20" t="str">
        <f t="shared" si="11"/>
        <v>53歳</v>
      </c>
      <c r="L72" s="21" t="s">
        <v>99</v>
      </c>
      <c r="M72" s="22">
        <f t="shared" si="12"/>
      </c>
      <c r="N72" s="23" t="str">
        <f t="shared" si="13"/>
        <v>千葉:</v>
      </c>
      <c r="O72" s="24">
        <v>12</v>
      </c>
      <c r="P72" s="25"/>
      <c r="Q72" s="25"/>
      <c r="R72" s="25"/>
      <c r="S72" s="25">
        <f t="shared" si="14"/>
      </c>
      <c r="T72" s="26"/>
      <c r="U72" s="26" t="s">
        <v>41</v>
      </c>
      <c r="V72" s="26" t="s">
        <v>46</v>
      </c>
      <c r="W72" s="27"/>
      <c r="X72" s="34" t="s">
        <v>417</v>
      </c>
      <c r="Y72" s="29" t="s">
        <v>52</v>
      </c>
      <c r="Z72" s="13"/>
      <c r="AA72" s="30" t="s">
        <v>3</v>
      </c>
      <c r="AB72" s="13"/>
      <c r="AC72" s="13" t="s">
        <v>421</v>
      </c>
      <c r="AD72" s="13">
        <v>9</v>
      </c>
      <c r="AE72" s="13"/>
      <c r="AF72" s="31"/>
    </row>
    <row r="73" spans="1:32" ht="22.5" customHeight="1">
      <c r="A73" s="13">
        <v>269</v>
      </c>
      <c r="B73" s="13" t="s">
        <v>46</v>
      </c>
      <c r="C73" s="13">
        <v>36</v>
      </c>
      <c r="D73" s="13" t="s">
        <v>58</v>
      </c>
      <c r="E73" s="14" t="str">
        <f t="shared" si="10"/>
        <v>ゆり-36-A</v>
      </c>
      <c r="F73" s="15" t="s">
        <v>41</v>
      </c>
      <c r="G73" s="15"/>
      <c r="H73" s="32" t="s">
        <v>174</v>
      </c>
      <c r="I73" s="18" t="s">
        <v>175</v>
      </c>
      <c r="J73" s="19">
        <v>20456</v>
      </c>
      <c r="K73" s="20" t="str">
        <f t="shared" si="11"/>
        <v>55歳</v>
      </c>
      <c r="L73" s="22" t="s">
        <v>150</v>
      </c>
      <c r="M73" s="22" t="str">
        <f t="shared" si="12"/>
        <v>ふじ優勝</v>
      </c>
      <c r="N73" s="23" t="str">
        <f t="shared" si="13"/>
        <v>愛知:ふじ優勝</v>
      </c>
      <c r="O73" s="24">
        <v>23</v>
      </c>
      <c r="P73" s="25"/>
      <c r="Q73" s="25"/>
      <c r="R73" s="25"/>
      <c r="S73" s="25">
        <f t="shared" si="14"/>
      </c>
      <c r="T73" s="33"/>
      <c r="U73" s="26" t="s">
        <v>41</v>
      </c>
      <c r="V73" s="33" t="s">
        <v>154</v>
      </c>
      <c r="W73" s="27" t="s">
        <v>173</v>
      </c>
      <c r="X73" s="34" t="s">
        <v>417</v>
      </c>
      <c r="Y73" s="35" t="s">
        <v>52</v>
      </c>
      <c r="Z73" s="36"/>
      <c r="AA73" s="30" t="s">
        <v>3</v>
      </c>
      <c r="AB73" s="36"/>
      <c r="AC73" s="13"/>
      <c r="AD73" s="13">
        <v>3</v>
      </c>
      <c r="AE73" s="13">
        <v>3</v>
      </c>
      <c r="AF73" s="31"/>
    </row>
    <row r="74" spans="1:32" ht="22.5" customHeight="1">
      <c r="A74" s="13">
        <v>241</v>
      </c>
      <c r="B74" s="13" t="s">
        <v>157</v>
      </c>
      <c r="C74" s="13">
        <v>36</v>
      </c>
      <c r="D74" s="13" t="s">
        <v>158</v>
      </c>
      <c r="E74" s="14" t="str">
        <f t="shared" si="10"/>
        <v>ゆり-36-B</v>
      </c>
      <c r="F74" s="15" t="s">
        <v>159</v>
      </c>
      <c r="G74" s="16"/>
      <c r="H74" s="17" t="s">
        <v>171</v>
      </c>
      <c r="I74" s="18" t="s">
        <v>172</v>
      </c>
      <c r="J74" s="19">
        <v>21076</v>
      </c>
      <c r="K74" s="20" t="str">
        <f t="shared" si="11"/>
        <v>53歳</v>
      </c>
      <c r="L74" s="21" t="s">
        <v>150</v>
      </c>
      <c r="M74" s="22" t="str">
        <f t="shared" si="12"/>
        <v>ふじ優勝</v>
      </c>
      <c r="N74" s="23" t="str">
        <f t="shared" si="13"/>
        <v>愛知:ふじ優勝</v>
      </c>
      <c r="O74" s="24">
        <v>23</v>
      </c>
      <c r="P74" s="25"/>
      <c r="Q74" s="25"/>
      <c r="R74" s="25"/>
      <c r="S74" s="25">
        <f t="shared" si="14"/>
      </c>
      <c r="T74" s="26"/>
      <c r="U74" s="26" t="s">
        <v>41</v>
      </c>
      <c r="V74" s="26" t="s">
        <v>154</v>
      </c>
      <c r="W74" s="27" t="s">
        <v>173</v>
      </c>
      <c r="X74" s="34" t="s">
        <v>417</v>
      </c>
      <c r="Y74" s="29" t="s">
        <v>52</v>
      </c>
      <c r="Z74" s="13"/>
      <c r="AA74" s="30" t="s">
        <v>3</v>
      </c>
      <c r="AB74" s="13"/>
      <c r="AC74" s="13"/>
      <c r="AD74" s="13">
        <v>3</v>
      </c>
      <c r="AE74" s="13">
        <v>3</v>
      </c>
      <c r="AF74" s="31"/>
    </row>
    <row r="75" spans="1:32" ht="22.5" customHeight="1">
      <c r="A75" s="13">
        <v>166</v>
      </c>
      <c r="B75" s="13" t="s">
        <v>130</v>
      </c>
      <c r="C75" s="13">
        <v>37</v>
      </c>
      <c r="D75" s="13" t="s">
        <v>135</v>
      </c>
      <c r="E75" s="14" t="str">
        <f t="shared" si="10"/>
        <v>ゆり-37-A</v>
      </c>
      <c r="F75" s="15" t="s">
        <v>127</v>
      </c>
      <c r="G75" s="15"/>
      <c r="H75" s="32" t="s">
        <v>210</v>
      </c>
      <c r="I75" s="18" t="s">
        <v>211</v>
      </c>
      <c r="J75" s="19">
        <v>22337</v>
      </c>
      <c r="K75" s="20" t="str">
        <f t="shared" si="11"/>
        <v>50歳</v>
      </c>
      <c r="L75" s="22" t="s">
        <v>207</v>
      </c>
      <c r="M75" s="22">
        <f t="shared" si="12"/>
      </c>
      <c r="N75" s="23" t="str">
        <f t="shared" si="13"/>
        <v>大阪:</v>
      </c>
      <c r="O75" s="24">
        <v>27</v>
      </c>
      <c r="P75" s="25"/>
      <c r="Q75" s="25"/>
      <c r="R75" s="25"/>
      <c r="S75" s="25">
        <f t="shared" si="14"/>
      </c>
      <c r="T75" s="33"/>
      <c r="U75" s="26" t="s">
        <v>127</v>
      </c>
      <c r="V75" s="33" t="s">
        <v>128</v>
      </c>
      <c r="W75" s="27" t="s">
        <v>212</v>
      </c>
      <c r="X75" s="34" t="s">
        <v>62</v>
      </c>
      <c r="Y75" s="35" t="s">
        <v>129</v>
      </c>
      <c r="Z75" s="36"/>
      <c r="AA75" s="30" t="s">
        <v>3</v>
      </c>
      <c r="AB75" s="36"/>
      <c r="AC75" s="13"/>
      <c r="AD75" s="13"/>
      <c r="AE75" s="13"/>
      <c r="AF75" s="31"/>
    </row>
    <row r="76" spans="1:32" ht="22.5" customHeight="1">
      <c r="A76" s="13">
        <v>200</v>
      </c>
      <c r="B76" s="13" t="s">
        <v>234</v>
      </c>
      <c r="C76" s="13">
        <v>37</v>
      </c>
      <c r="D76" s="13" t="s">
        <v>242</v>
      </c>
      <c r="E76" s="14" t="str">
        <f t="shared" si="10"/>
        <v>ゆり-37-B</v>
      </c>
      <c r="F76" s="15" t="s">
        <v>232</v>
      </c>
      <c r="G76" s="16"/>
      <c r="H76" s="17" t="s">
        <v>267</v>
      </c>
      <c r="I76" s="18" t="s">
        <v>268</v>
      </c>
      <c r="J76" s="19">
        <v>20248</v>
      </c>
      <c r="K76" s="20" t="str">
        <f t="shared" si="11"/>
        <v>55歳</v>
      </c>
      <c r="L76" s="21" t="s">
        <v>253</v>
      </c>
      <c r="M76" s="22">
        <f t="shared" si="12"/>
      </c>
      <c r="N76" s="23" t="str">
        <f t="shared" si="13"/>
        <v>奈良:</v>
      </c>
      <c r="O76" s="24">
        <v>29</v>
      </c>
      <c r="P76" s="25"/>
      <c r="Q76" s="25"/>
      <c r="R76" s="25"/>
      <c r="S76" s="25">
        <f t="shared" si="14"/>
      </c>
      <c r="T76" s="26"/>
      <c r="U76" s="26" t="s">
        <v>232</v>
      </c>
      <c r="V76" s="26" t="s">
        <v>269</v>
      </c>
      <c r="W76" s="27" t="s">
        <v>270</v>
      </c>
      <c r="X76" s="34"/>
      <c r="Y76" s="29" t="s">
        <v>233</v>
      </c>
      <c r="Z76" s="13"/>
      <c r="AA76" s="30" t="s">
        <v>3</v>
      </c>
      <c r="AB76" s="13"/>
      <c r="AC76" s="13"/>
      <c r="AD76" s="13"/>
      <c r="AE76" s="13"/>
      <c r="AF76" s="31"/>
    </row>
    <row r="77" spans="1:32" ht="22.5" customHeight="1">
      <c r="A77" s="13">
        <v>270</v>
      </c>
      <c r="B77" s="13" t="s">
        <v>46</v>
      </c>
      <c r="C77" s="13">
        <v>38</v>
      </c>
      <c r="D77" s="13" t="s">
        <v>58</v>
      </c>
      <c r="E77" s="14" t="str">
        <f t="shared" si="10"/>
        <v>ゆり-38-A</v>
      </c>
      <c r="F77" s="15" t="s">
        <v>41</v>
      </c>
      <c r="G77" s="15"/>
      <c r="H77" s="32" t="s">
        <v>322</v>
      </c>
      <c r="I77" s="18" t="s">
        <v>323</v>
      </c>
      <c r="J77" s="19">
        <v>20569</v>
      </c>
      <c r="K77" s="20" t="str">
        <f t="shared" si="11"/>
        <v>54歳</v>
      </c>
      <c r="L77" s="22" t="s">
        <v>310</v>
      </c>
      <c r="M77" s="22">
        <f t="shared" si="12"/>
      </c>
      <c r="N77" s="23" t="str">
        <f t="shared" si="13"/>
        <v>島根:</v>
      </c>
      <c r="O77" s="24">
        <v>32</v>
      </c>
      <c r="P77" s="25"/>
      <c r="Q77" s="25"/>
      <c r="R77" s="25"/>
      <c r="S77" s="25">
        <f t="shared" si="14"/>
      </c>
      <c r="T77" s="33" t="s">
        <v>41</v>
      </c>
      <c r="U77" s="26"/>
      <c r="V77" s="33"/>
      <c r="W77" s="27"/>
      <c r="X77" s="34" t="s">
        <v>417</v>
      </c>
      <c r="Y77" s="35" t="s">
        <v>52</v>
      </c>
      <c r="Z77" s="36" t="s">
        <v>311</v>
      </c>
      <c r="AA77" s="30" t="s">
        <v>3</v>
      </c>
      <c r="AB77" s="36" t="s">
        <v>311</v>
      </c>
      <c r="AC77" s="13"/>
      <c r="AD77" s="13"/>
      <c r="AE77" s="13"/>
      <c r="AF77" s="31"/>
    </row>
    <row r="78" spans="1:32" ht="22.5" customHeight="1">
      <c r="A78" s="13">
        <v>242</v>
      </c>
      <c r="B78" s="13" t="s">
        <v>46</v>
      </c>
      <c r="C78" s="13">
        <v>38</v>
      </c>
      <c r="D78" s="13" t="s">
        <v>48</v>
      </c>
      <c r="E78" s="14" t="str">
        <f t="shared" si="10"/>
        <v>ゆり-38-B</v>
      </c>
      <c r="F78" s="15" t="s">
        <v>41</v>
      </c>
      <c r="G78" s="16"/>
      <c r="H78" s="17" t="s">
        <v>328</v>
      </c>
      <c r="I78" s="18" t="s">
        <v>329</v>
      </c>
      <c r="J78" s="19">
        <v>21346</v>
      </c>
      <c r="K78" s="20" t="str">
        <f t="shared" si="11"/>
        <v>52歳</v>
      </c>
      <c r="L78" s="21" t="s">
        <v>310</v>
      </c>
      <c r="M78" s="22">
        <f t="shared" si="12"/>
      </c>
      <c r="N78" s="23" t="str">
        <f t="shared" si="13"/>
        <v>島根:</v>
      </c>
      <c r="O78" s="24">
        <v>32</v>
      </c>
      <c r="P78" s="25"/>
      <c r="Q78" s="25"/>
      <c r="R78" s="25"/>
      <c r="S78" s="25">
        <f t="shared" si="14"/>
      </c>
      <c r="T78" s="26" t="s">
        <v>127</v>
      </c>
      <c r="U78" s="26"/>
      <c r="V78" s="26"/>
      <c r="W78" s="27"/>
      <c r="X78" s="34" t="s">
        <v>417</v>
      </c>
      <c r="Y78" s="29" t="s">
        <v>129</v>
      </c>
      <c r="Z78" s="13" t="s">
        <v>311</v>
      </c>
      <c r="AA78" s="30" t="s">
        <v>3</v>
      </c>
      <c r="AB78" s="13" t="s">
        <v>311</v>
      </c>
      <c r="AC78" s="13"/>
      <c r="AD78" s="13"/>
      <c r="AE78" s="13"/>
      <c r="AF78" s="31"/>
    </row>
    <row r="79" spans="1:32" ht="22.5" customHeight="1">
      <c r="A79" s="13">
        <v>144</v>
      </c>
      <c r="B79" s="13" t="s">
        <v>157</v>
      </c>
      <c r="C79" s="13">
        <v>39</v>
      </c>
      <c r="D79" s="13" t="s">
        <v>165</v>
      </c>
      <c r="E79" s="14" t="str">
        <f t="shared" si="10"/>
        <v>ゆり-39-A</v>
      </c>
      <c r="F79" s="15" t="s">
        <v>159</v>
      </c>
      <c r="G79" s="15"/>
      <c r="H79" s="32" t="s">
        <v>379</v>
      </c>
      <c r="I79" s="18" t="s">
        <v>380</v>
      </c>
      <c r="J79" s="19">
        <v>21586</v>
      </c>
      <c r="K79" s="20" t="str">
        <f t="shared" si="11"/>
        <v>52歳</v>
      </c>
      <c r="L79" s="22" t="s">
        <v>378</v>
      </c>
      <c r="M79" s="22">
        <f t="shared" si="12"/>
      </c>
      <c r="N79" s="23" t="str">
        <f t="shared" si="13"/>
        <v>香川:</v>
      </c>
      <c r="O79" s="24">
        <v>37</v>
      </c>
      <c r="P79" s="25"/>
      <c r="Q79" s="25"/>
      <c r="R79" s="25"/>
      <c r="S79" s="25">
        <f t="shared" si="14"/>
      </c>
      <c r="T79" s="33"/>
      <c r="U79" s="26"/>
      <c r="V79" s="33"/>
      <c r="W79" s="27"/>
      <c r="X79" s="34" t="s">
        <v>417</v>
      </c>
      <c r="Y79" s="35" t="s">
        <v>156</v>
      </c>
      <c r="Z79" s="36"/>
      <c r="AA79" s="30" t="s">
        <v>3</v>
      </c>
      <c r="AB79" s="36"/>
      <c r="AC79" s="13" t="s">
        <v>449</v>
      </c>
      <c r="AD79" s="13">
        <v>2</v>
      </c>
      <c r="AE79" s="13">
        <v>2</v>
      </c>
      <c r="AF79" s="31"/>
    </row>
    <row r="80" spans="1:32" ht="22.5" customHeight="1">
      <c r="A80" s="13">
        <v>264</v>
      </c>
      <c r="B80" s="13" t="s">
        <v>130</v>
      </c>
      <c r="C80" s="13">
        <v>39</v>
      </c>
      <c r="D80" s="13" t="s">
        <v>131</v>
      </c>
      <c r="E80" s="14" t="str">
        <f t="shared" si="10"/>
        <v>ゆり-39-B</v>
      </c>
      <c r="F80" s="15" t="s">
        <v>127</v>
      </c>
      <c r="G80" s="16"/>
      <c r="H80" s="17" t="s">
        <v>341</v>
      </c>
      <c r="I80" s="18" t="s">
        <v>342</v>
      </c>
      <c r="J80" s="19">
        <v>21568</v>
      </c>
      <c r="K80" s="20" t="str">
        <f t="shared" si="11"/>
        <v>52歳</v>
      </c>
      <c r="L80" s="21" t="s">
        <v>343</v>
      </c>
      <c r="M80" s="22">
        <f t="shared" si="12"/>
      </c>
      <c r="N80" s="23" t="str">
        <f t="shared" si="13"/>
        <v>広島:</v>
      </c>
      <c r="O80" s="24">
        <v>34</v>
      </c>
      <c r="P80" s="25"/>
      <c r="Q80" s="25"/>
      <c r="R80" s="25"/>
      <c r="S80" s="25">
        <f t="shared" si="14"/>
      </c>
      <c r="T80" s="26"/>
      <c r="U80" s="26"/>
      <c r="V80" s="26"/>
      <c r="W80" s="27"/>
      <c r="X80" s="34" t="s">
        <v>417</v>
      </c>
      <c r="Y80" s="29" t="s">
        <v>129</v>
      </c>
      <c r="Z80" s="13"/>
      <c r="AA80" s="30" t="s">
        <v>3</v>
      </c>
      <c r="AB80" s="13"/>
      <c r="AC80" s="13"/>
      <c r="AD80" s="13">
        <v>10</v>
      </c>
      <c r="AE80" s="13">
        <v>10</v>
      </c>
      <c r="AF80" s="31"/>
    </row>
    <row r="81" spans="1:32" ht="22.5" customHeight="1">
      <c r="A81" s="13">
        <v>250</v>
      </c>
      <c r="B81" s="13" t="s">
        <v>46</v>
      </c>
      <c r="C81" s="13">
        <v>40</v>
      </c>
      <c r="D81" s="13" t="s">
        <v>58</v>
      </c>
      <c r="E81" s="14" t="str">
        <f t="shared" si="10"/>
        <v>ゆり-40-A</v>
      </c>
      <c r="F81" s="15" t="s">
        <v>41</v>
      </c>
      <c r="G81" s="15"/>
      <c r="H81" s="32" t="s">
        <v>190</v>
      </c>
      <c r="I81" s="18" t="s">
        <v>191</v>
      </c>
      <c r="J81" s="19">
        <v>21745</v>
      </c>
      <c r="K81" s="20" t="str">
        <f t="shared" si="11"/>
        <v>51歳</v>
      </c>
      <c r="L81" s="22" t="s">
        <v>150</v>
      </c>
      <c r="M81" s="22">
        <f t="shared" si="12"/>
      </c>
      <c r="N81" s="23" t="str">
        <f t="shared" si="13"/>
        <v>愛知:</v>
      </c>
      <c r="O81" s="24">
        <v>23</v>
      </c>
      <c r="P81" s="25"/>
      <c r="Q81" s="25"/>
      <c r="R81" s="25"/>
      <c r="S81" s="25">
        <f t="shared" si="14"/>
      </c>
      <c r="T81" s="33"/>
      <c r="U81" s="26" t="s">
        <v>127</v>
      </c>
      <c r="V81" s="33" t="s">
        <v>128</v>
      </c>
      <c r="W81" s="27" t="s">
        <v>51</v>
      </c>
      <c r="X81" s="34" t="s">
        <v>62</v>
      </c>
      <c r="Y81" s="35" t="s">
        <v>129</v>
      </c>
      <c r="Z81" s="36"/>
      <c r="AA81" s="30" t="s">
        <v>3</v>
      </c>
      <c r="AB81" s="36"/>
      <c r="AC81" s="13"/>
      <c r="AD81" s="13"/>
      <c r="AE81" s="13"/>
      <c r="AF81" s="31"/>
    </row>
    <row r="82" spans="1:32" ht="22.5" customHeight="1">
      <c r="A82" s="13">
        <v>143</v>
      </c>
      <c r="B82" s="13" t="s">
        <v>46</v>
      </c>
      <c r="C82" s="13">
        <v>40</v>
      </c>
      <c r="D82" s="13" t="s">
        <v>48</v>
      </c>
      <c r="E82" s="14" t="str">
        <f t="shared" si="10"/>
        <v>ゆり-40-B</v>
      </c>
      <c r="F82" s="15" t="s">
        <v>41</v>
      </c>
      <c r="G82" s="16"/>
      <c r="H82" s="17" t="s">
        <v>277</v>
      </c>
      <c r="I82" s="18" t="s">
        <v>278</v>
      </c>
      <c r="J82" s="19">
        <v>22185</v>
      </c>
      <c r="K82" s="20" t="str">
        <f t="shared" si="11"/>
        <v>50歳</v>
      </c>
      <c r="L82" s="21" t="s">
        <v>274</v>
      </c>
      <c r="M82" s="22">
        <f t="shared" si="12"/>
      </c>
      <c r="N82" s="23" t="str">
        <f t="shared" si="13"/>
        <v>和歌山:</v>
      </c>
      <c r="O82" s="24">
        <v>30</v>
      </c>
      <c r="P82" s="25"/>
      <c r="Q82" s="25"/>
      <c r="R82" s="25"/>
      <c r="S82" s="25">
        <f t="shared" si="14"/>
      </c>
      <c r="T82" s="26"/>
      <c r="U82" s="26" t="s">
        <v>41</v>
      </c>
      <c r="V82" s="26" t="s">
        <v>79</v>
      </c>
      <c r="W82" s="27" t="s">
        <v>51</v>
      </c>
      <c r="X82" s="34"/>
      <c r="Y82" s="29" t="s">
        <v>52</v>
      </c>
      <c r="Z82" s="13"/>
      <c r="AA82" s="30" t="s">
        <v>3</v>
      </c>
      <c r="AB82" s="13"/>
      <c r="AC82" s="13"/>
      <c r="AD82" s="13"/>
      <c r="AE82" s="13"/>
      <c r="AF82" s="31"/>
    </row>
    <row r="83" spans="1:32" ht="22.5" customHeight="1">
      <c r="A83" s="13">
        <v>249</v>
      </c>
      <c r="B83" s="13" t="s">
        <v>130</v>
      </c>
      <c r="C83" s="13">
        <v>41</v>
      </c>
      <c r="D83" s="13" t="s">
        <v>135</v>
      </c>
      <c r="E83" s="14" t="str">
        <f t="shared" si="10"/>
        <v>ゆり-41-A</v>
      </c>
      <c r="F83" s="15" t="s">
        <v>127</v>
      </c>
      <c r="G83" s="15"/>
      <c r="H83" s="32" t="s">
        <v>215</v>
      </c>
      <c r="I83" s="18" t="s">
        <v>216</v>
      </c>
      <c r="J83" s="19">
        <v>20858</v>
      </c>
      <c r="K83" s="20" t="str">
        <f t="shared" si="11"/>
        <v>54歳</v>
      </c>
      <c r="L83" s="22" t="s">
        <v>207</v>
      </c>
      <c r="M83" s="22">
        <f t="shared" si="12"/>
      </c>
      <c r="N83" s="23" t="str">
        <f t="shared" si="13"/>
        <v>大阪:</v>
      </c>
      <c r="O83" s="24">
        <v>27</v>
      </c>
      <c r="P83" s="25"/>
      <c r="Q83" s="25"/>
      <c r="R83" s="25"/>
      <c r="S83" s="25">
        <f t="shared" si="14"/>
      </c>
      <c r="T83" s="33"/>
      <c r="U83" s="26" t="s">
        <v>127</v>
      </c>
      <c r="V83" s="33"/>
      <c r="W83" s="27"/>
      <c r="X83" s="34" t="s">
        <v>417</v>
      </c>
      <c r="Y83" s="35" t="s">
        <v>129</v>
      </c>
      <c r="Z83" s="36"/>
      <c r="AA83" s="30" t="s">
        <v>3</v>
      </c>
      <c r="AB83" s="36"/>
      <c r="AC83" s="13"/>
      <c r="AD83" s="13">
        <v>11</v>
      </c>
      <c r="AE83" s="13">
        <v>3</v>
      </c>
      <c r="AF83" s="31"/>
    </row>
    <row r="84" spans="1:32" ht="22.5" customHeight="1">
      <c r="A84" s="13">
        <v>285</v>
      </c>
      <c r="B84" s="13" t="s">
        <v>46</v>
      </c>
      <c r="C84" s="13">
        <v>41</v>
      </c>
      <c r="D84" s="13" t="s">
        <v>48</v>
      </c>
      <c r="E84" s="14" t="str">
        <f t="shared" si="10"/>
        <v>ゆり-41-B</v>
      </c>
      <c r="F84" s="15" t="s">
        <v>41</v>
      </c>
      <c r="G84" s="16"/>
      <c r="H84" s="17" t="s">
        <v>63</v>
      </c>
      <c r="I84" s="18" t="s">
        <v>64</v>
      </c>
      <c r="J84" s="19">
        <v>20493</v>
      </c>
      <c r="K84" s="20" t="str">
        <f t="shared" si="11"/>
        <v>55歳</v>
      </c>
      <c r="L84" s="21" t="s">
        <v>65</v>
      </c>
      <c r="M84" s="22">
        <f t="shared" si="12"/>
      </c>
      <c r="N84" s="23" t="str">
        <f t="shared" si="13"/>
        <v>茨城:</v>
      </c>
      <c r="O84" s="24">
        <v>8</v>
      </c>
      <c r="P84" s="25"/>
      <c r="Q84" s="25"/>
      <c r="R84" s="25"/>
      <c r="S84" s="25">
        <f t="shared" si="14"/>
      </c>
      <c r="T84" s="26"/>
      <c r="U84" s="26" t="s">
        <v>41</v>
      </c>
      <c r="V84" s="26"/>
      <c r="W84" s="27"/>
      <c r="X84" s="34" t="s">
        <v>417</v>
      </c>
      <c r="Y84" s="29" t="s">
        <v>52</v>
      </c>
      <c r="Z84" s="13"/>
      <c r="AA84" s="30" t="s">
        <v>3</v>
      </c>
      <c r="AB84" s="13"/>
      <c r="AC84" s="13"/>
      <c r="AD84" s="13">
        <v>11</v>
      </c>
      <c r="AE84" s="13">
        <v>3</v>
      </c>
      <c r="AF84" s="31"/>
    </row>
    <row r="85" spans="1:32" ht="22.5" customHeight="1">
      <c r="A85" s="13">
        <v>286</v>
      </c>
      <c r="B85" s="13" t="s">
        <v>46</v>
      </c>
      <c r="C85" s="13">
        <v>42</v>
      </c>
      <c r="D85" s="13" t="s">
        <v>58</v>
      </c>
      <c r="E85" s="14" t="str">
        <f t="shared" si="10"/>
        <v>ゆり-42-A</v>
      </c>
      <c r="F85" s="15" t="s">
        <v>41</v>
      </c>
      <c r="G85" s="15"/>
      <c r="H85" s="32" t="s">
        <v>117</v>
      </c>
      <c r="I85" s="18" t="s">
        <v>118</v>
      </c>
      <c r="J85" s="19">
        <v>19863</v>
      </c>
      <c r="K85" s="20" t="str">
        <f t="shared" si="11"/>
        <v>56歳</v>
      </c>
      <c r="L85" s="22" t="s">
        <v>112</v>
      </c>
      <c r="M85" s="22">
        <f t="shared" si="12"/>
      </c>
      <c r="N85" s="23" t="str">
        <f t="shared" si="13"/>
        <v>東京:</v>
      </c>
      <c r="O85" s="24">
        <v>13</v>
      </c>
      <c r="P85" s="25"/>
      <c r="Q85" s="25"/>
      <c r="R85" s="25"/>
      <c r="S85" s="25">
        <f t="shared" si="14"/>
      </c>
      <c r="T85" s="33"/>
      <c r="U85" s="26" t="s">
        <v>41</v>
      </c>
      <c r="V85" s="33" t="s">
        <v>79</v>
      </c>
      <c r="W85" s="27"/>
      <c r="X85" s="34" t="s">
        <v>417</v>
      </c>
      <c r="Y85" s="35" t="s">
        <v>52</v>
      </c>
      <c r="Z85" s="36"/>
      <c r="AA85" s="30" t="s">
        <v>3</v>
      </c>
      <c r="AB85" s="36"/>
      <c r="AC85" s="13"/>
      <c r="AD85" s="13">
        <v>11</v>
      </c>
      <c r="AE85" s="13"/>
      <c r="AF85" s="31"/>
    </row>
    <row r="86" spans="1:32" s="91" customFormat="1" ht="22.5" customHeight="1">
      <c r="A86" s="74">
        <v>190</v>
      </c>
      <c r="B86" s="13" t="s">
        <v>46</v>
      </c>
      <c r="C86" s="13">
        <v>42</v>
      </c>
      <c r="D86" s="13" t="s">
        <v>48</v>
      </c>
      <c r="E86" s="14" t="str">
        <f t="shared" si="10"/>
        <v>ゆり-42-B</v>
      </c>
      <c r="F86" s="15" t="s">
        <v>41</v>
      </c>
      <c r="G86" s="16"/>
      <c r="H86" s="17" t="s">
        <v>125</v>
      </c>
      <c r="I86" s="18" t="s">
        <v>126</v>
      </c>
      <c r="J86" s="19">
        <v>21326</v>
      </c>
      <c r="K86" s="20" t="str">
        <f t="shared" si="11"/>
        <v>52歳</v>
      </c>
      <c r="L86" s="21" t="s">
        <v>112</v>
      </c>
      <c r="M86" s="22">
        <f t="shared" si="12"/>
      </c>
      <c r="N86" s="23" t="str">
        <f t="shared" si="13"/>
        <v>東京:</v>
      </c>
      <c r="O86" s="24">
        <v>13</v>
      </c>
      <c r="P86" s="25"/>
      <c r="Q86" s="25"/>
      <c r="R86" s="25"/>
      <c r="S86" s="25">
        <f t="shared" si="14"/>
      </c>
      <c r="T86" s="26"/>
      <c r="U86" s="26" t="s">
        <v>127</v>
      </c>
      <c r="V86" s="26" t="s">
        <v>128</v>
      </c>
      <c r="W86" s="27"/>
      <c r="X86" s="34" t="s">
        <v>417</v>
      </c>
      <c r="Y86" s="29" t="s">
        <v>129</v>
      </c>
      <c r="Z86" s="13"/>
      <c r="AA86" s="30" t="s">
        <v>3</v>
      </c>
      <c r="AB86" s="13"/>
      <c r="AC86" s="13"/>
      <c r="AD86" s="13">
        <v>11</v>
      </c>
      <c r="AE86" s="13"/>
      <c r="AF86" s="31"/>
    </row>
    <row r="87" spans="1:32" ht="22.5" customHeight="1">
      <c r="A87" s="13">
        <v>210</v>
      </c>
      <c r="B87" s="13" t="s">
        <v>87</v>
      </c>
      <c r="C87" s="13">
        <v>43</v>
      </c>
      <c r="D87" s="13" t="s">
        <v>88</v>
      </c>
      <c r="E87" s="14" t="str">
        <f t="shared" si="10"/>
        <v>ゆり-43-A</v>
      </c>
      <c r="F87" s="15" t="s">
        <v>84</v>
      </c>
      <c r="G87" s="15"/>
      <c r="H87" s="32" t="s">
        <v>89</v>
      </c>
      <c r="I87" s="18" t="s">
        <v>90</v>
      </c>
      <c r="J87" s="19">
        <v>21892</v>
      </c>
      <c r="K87" s="20" t="str">
        <f t="shared" si="11"/>
        <v>51歳</v>
      </c>
      <c r="L87" s="22" t="s">
        <v>78</v>
      </c>
      <c r="M87" s="22">
        <f t="shared" si="12"/>
      </c>
      <c r="N87" s="23" t="str">
        <f t="shared" si="13"/>
        <v>埼玉:</v>
      </c>
      <c r="O87" s="24">
        <v>11</v>
      </c>
      <c r="P87" s="25"/>
      <c r="Q87" s="25"/>
      <c r="R87" s="25"/>
      <c r="S87" s="25">
        <f t="shared" si="14"/>
      </c>
      <c r="T87" s="33"/>
      <c r="U87" s="26" t="s">
        <v>84</v>
      </c>
      <c r="V87" s="33" t="s">
        <v>87</v>
      </c>
      <c r="W87" s="27"/>
      <c r="X87" s="34" t="s">
        <v>417</v>
      </c>
      <c r="Y87" s="35" t="s">
        <v>86</v>
      </c>
      <c r="Z87" s="36"/>
      <c r="AA87" s="30" t="s">
        <v>3</v>
      </c>
      <c r="AB87" s="36"/>
      <c r="AC87" s="13"/>
      <c r="AD87" s="13">
        <v>11</v>
      </c>
      <c r="AE87" s="13">
        <v>11</v>
      </c>
      <c r="AF87" s="31"/>
    </row>
    <row r="88" spans="1:32" s="91" customFormat="1" ht="22.5" customHeight="1">
      <c r="A88" s="74">
        <v>189</v>
      </c>
      <c r="B88" s="13" t="s">
        <v>46</v>
      </c>
      <c r="C88" s="13">
        <v>43</v>
      </c>
      <c r="D88" s="13" t="s">
        <v>48</v>
      </c>
      <c r="E88" s="14" t="str">
        <f t="shared" si="10"/>
        <v>ゆり-43-B</v>
      </c>
      <c r="F88" s="15" t="s">
        <v>41</v>
      </c>
      <c r="G88" s="16"/>
      <c r="H88" s="17" t="s">
        <v>80</v>
      </c>
      <c r="I88" s="18" t="s">
        <v>81</v>
      </c>
      <c r="J88" s="19">
        <v>21824</v>
      </c>
      <c r="K88" s="20" t="str">
        <f t="shared" si="11"/>
        <v>51歳</v>
      </c>
      <c r="L88" s="21" t="s">
        <v>78</v>
      </c>
      <c r="M88" s="22">
        <f t="shared" si="12"/>
      </c>
      <c r="N88" s="23" t="str">
        <f t="shared" si="13"/>
        <v>埼玉:</v>
      </c>
      <c r="O88" s="24">
        <v>11</v>
      </c>
      <c r="P88" s="25"/>
      <c r="Q88" s="25"/>
      <c r="R88" s="25"/>
      <c r="S88" s="25">
        <f t="shared" si="14"/>
      </c>
      <c r="T88" s="26"/>
      <c r="U88" s="26" t="s">
        <v>41</v>
      </c>
      <c r="V88" s="26"/>
      <c r="W88" s="27"/>
      <c r="X88" s="34" t="s">
        <v>417</v>
      </c>
      <c r="Y88" s="29" t="s">
        <v>52</v>
      </c>
      <c r="Z88" s="13"/>
      <c r="AA88" s="30" t="s">
        <v>3</v>
      </c>
      <c r="AB88" s="13"/>
      <c r="AC88" s="13"/>
      <c r="AD88" s="13">
        <v>11</v>
      </c>
      <c r="AE88" s="13">
        <v>11</v>
      </c>
      <c r="AF88" s="31"/>
    </row>
    <row r="89" spans="1:32" ht="22.5" customHeight="1">
      <c r="A89" s="13">
        <v>183</v>
      </c>
      <c r="B89" s="13" t="s">
        <v>46</v>
      </c>
      <c r="C89" s="13">
        <v>44</v>
      </c>
      <c r="D89" s="13" t="s">
        <v>58</v>
      </c>
      <c r="E89" s="14" t="str">
        <f t="shared" si="10"/>
        <v>ゆり-44-A</v>
      </c>
      <c r="F89" s="15" t="s">
        <v>41</v>
      </c>
      <c r="G89" s="15"/>
      <c r="H89" s="32" t="s">
        <v>320</v>
      </c>
      <c r="I89" s="18" t="s">
        <v>321</v>
      </c>
      <c r="J89" s="19">
        <v>21190</v>
      </c>
      <c r="K89" s="20" t="str">
        <f t="shared" si="11"/>
        <v>53歳</v>
      </c>
      <c r="L89" s="22" t="s">
        <v>310</v>
      </c>
      <c r="M89" s="22">
        <f t="shared" si="12"/>
      </c>
      <c r="N89" s="23" t="str">
        <f t="shared" si="13"/>
        <v>島根:</v>
      </c>
      <c r="O89" s="24">
        <v>32</v>
      </c>
      <c r="P89" s="25"/>
      <c r="Q89" s="25"/>
      <c r="R89" s="25"/>
      <c r="S89" s="25">
        <f t="shared" si="14"/>
      </c>
      <c r="T89" s="33" t="s">
        <v>41</v>
      </c>
      <c r="U89" s="26"/>
      <c r="V89" s="33"/>
      <c r="W89" s="27"/>
      <c r="X89" s="34" t="s">
        <v>417</v>
      </c>
      <c r="Y89" s="35" t="s">
        <v>52</v>
      </c>
      <c r="Z89" s="36" t="s">
        <v>311</v>
      </c>
      <c r="AA89" s="30" t="s">
        <v>3</v>
      </c>
      <c r="AB89" s="36" t="s">
        <v>311</v>
      </c>
      <c r="AC89" s="13"/>
      <c r="AD89" s="13"/>
      <c r="AE89" s="13"/>
      <c r="AF89" s="31"/>
    </row>
    <row r="90" spans="1:32" ht="22.5" customHeight="1">
      <c r="A90" s="13">
        <v>170</v>
      </c>
      <c r="B90" s="13" t="s">
        <v>130</v>
      </c>
      <c r="C90" s="13">
        <v>44</v>
      </c>
      <c r="D90" s="13" t="s">
        <v>131</v>
      </c>
      <c r="E90" s="14" t="str">
        <f t="shared" si="10"/>
        <v>ゆり-44-B</v>
      </c>
      <c r="F90" s="15" t="s">
        <v>127</v>
      </c>
      <c r="G90" s="16"/>
      <c r="H90" s="17" t="s">
        <v>332</v>
      </c>
      <c r="I90" s="18" t="s">
        <v>333</v>
      </c>
      <c r="J90" s="19">
        <v>21802</v>
      </c>
      <c r="K90" s="20" t="str">
        <f t="shared" si="11"/>
        <v>51歳</v>
      </c>
      <c r="L90" s="21" t="s">
        <v>310</v>
      </c>
      <c r="M90" s="22">
        <f t="shared" si="12"/>
      </c>
      <c r="N90" s="23" t="str">
        <f t="shared" si="13"/>
        <v>島根:</v>
      </c>
      <c r="O90" s="24">
        <v>32</v>
      </c>
      <c r="P90" s="25"/>
      <c r="Q90" s="25"/>
      <c r="R90" s="25"/>
      <c r="S90" s="25">
        <f t="shared" si="14"/>
      </c>
      <c r="T90" s="26" t="s">
        <v>127</v>
      </c>
      <c r="U90" s="26"/>
      <c r="V90" s="26"/>
      <c r="W90" s="27"/>
      <c r="X90" s="34"/>
      <c r="Y90" s="29" t="s">
        <v>129</v>
      </c>
      <c r="Z90" s="13" t="s">
        <v>311</v>
      </c>
      <c r="AA90" s="30" t="s">
        <v>3</v>
      </c>
      <c r="AB90" s="13" t="s">
        <v>311</v>
      </c>
      <c r="AC90" s="13"/>
      <c r="AD90" s="13"/>
      <c r="AE90" s="13"/>
      <c r="AF90" s="31"/>
    </row>
    <row r="91" spans="1:32" ht="22.5" customHeight="1">
      <c r="A91" s="13">
        <v>216</v>
      </c>
      <c r="B91" s="13" t="s">
        <v>130</v>
      </c>
      <c r="C91" s="13">
        <v>45</v>
      </c>
      <c r="D91" s="13" t="s">
        <v>135</v>
      </c>
      <c r="E91" s="14" t="str">
        <f t="shared" si="10"/>
        <v>ゆり-45-A</v>
      </c>
      <c r="F91" s="15" t="s">
        <v>127</v>
      </c>
      <c r="G91" s="15"/>
      <c r="H91" s="32" t="s">
        <v>201</v>
      </c>
      <c r="I91" s="18" t="s">
        <v>202</v>
      </c>
      <c r="J91" s="19">
        <v>21197</v>
      </c>
      <c r="K91" s="20" t="str">
        <f t="shared" si="11"/>
        <v>53歳</v>
      </c>
      <c r="L91" s="22" t="s">
        <v>200</v>
      </c>
      <c r="M91" s="22">
        <f t="shared" si="12"/>
      </c>
      <c r="N91" s="23" t="str">
        <f t="shared" si="13"/>
        <v>京都:</v>
      </c>
      <c r="O91" s="24">
        <v>26</v>
      </c>
      <c r="P91" s="25"/>
      <c r="Q91" s="25"/>
      <c r="R91" s="25"/>
      <c r="S91" s="25">
        <f t="shared" si="14"/>
      </c>
      <c r="T91" s="33"/>
      <c r="U91" s="26"/>
      <c r="V91" s="33"/>
      <c r="W91" s="27"/>
      <c r="X91" s="34" t="s">
        <v>417</v>
      </c>
      <c r="Y91" s="35" t="s">
        <v>129</v>
      </c>
      <c r="Z91" s="36"/>
      <c r="AA91" s="30" t="s">
        <v>3</v>
      </c>
      <c r="AB91" s="36"/>
      <c r="AC91" s="13"/>
      <c r="AD91" s="13">
        <v>6</v>
      </c>
      <c r="AE91" s="13">
        <v>6</v>
      </c>
      <c r="AF91" s="31"/>
    </row>
    <row r="92" spans="1:32" ht="22.5" customHeight="1">
      <c r="A92" s="13">
        <v>169</v>
      </c>
      <c r="B92" s="13" t="s">
        <v>130</v>
      </c>
      <c r="C92" s="13" t="s">
        <v>463</v>
      </c>
      <c r="D92" s="13" t="s">
        <v>131</v>
      </c>
      <c r="E92" s="14" t="str">
        <f t="shared" si="10"/>
        <v>ゆり-変更45-B</v>
      </c>
      <c r="F92" s="15" t="s">
        <v>127</v>
      </c>
      <c r="G92" s="16"/>
      <c r="H92" s="17" t="s">
        <v>425</v>
      </c>
      <c r="I92" s="18" t="s">
        <v>426</v>
      </c>
      <c r="J92" s="19"/>
      <c r="K92" s="20">
        <f t="shared" si="11"/>
      </c>
      <c r="L92" s="21" t="s">
        <v>200</v>
      </c>
      <c r="M92" s="22">
        <f t="shared" si="12"/>
      </c>
      <c r="N92" s="23" t="str">
        <f t="shared" si="13"/>
        <v>京都:</v>
      </c>
      <c r="O92" s="24">
        <v>26</v>
      </c>
      <c r="P92" s="25"/>
      <c r="Q92" s="25"/>
      <c r="R92" s="25"/>
      <c r="S92" s="25">
        <f t="shared" si="14"/>
      </c>
      <c r="T92" s="26"/>
      <c r="U92" s="26"/>
      <c r="V92" s="26"/>
      <c r="W92" s="27"/>
      <c r="X92" s="34" t="s">
        <v>417</v>
      </c>
      <c r="Y92" s="29" t="s">
        <v>129</v>
      </c>
      <c r="Z92" s="13"/>
      <c r="AA92" s="30" t="s">
        <v>3</v>
      </c>
      <c r="AB92" s="13"/>
      <c r="AC92" s="13" t="s">
        <v>427</v>
      </c>
      <c r="AD92" s="13">
        <v>6</v>
      </c>
      <c r="AE92" s="13">
        <v>6</v>
      </c>
      <c r="AF92" s="31"/>
    </row>
    <row r="93" spans="1:32" ht="22.5" customHeight="1">
      <c r="A93" s="13">
        <v>263</v>
      </c>
      <c r="B93" s="13" t="s">
        <v>157</v>
      </c>
      <c r="C93" s="13">
        <v>46</v>
      </c>
      <c r="D93" s="13" t="s">
        <v>165</v>
      </c>
      <c r="E93" s="14" t="str">
        <f t="shared" si="10"/>
        <v>ゆり-46-A</v>
      </c>
      <c r="F93" s="15" t="s">
        <v>159</v>
      </c>
      <c r="G93" s="15"/>
      <c r="H93" s="32" t="s">
        <v>381</v>
      </c>
      <c r="I93" s="18" t="s">
        <v>382</v>
      </c>
      <c r="J93" s="19">
        <v>20360</v>
      </c>
      <c r="K93" s="20" t="str">
        <f t="shared" si="11"/>
        <v>55歳</v>
      </c>
      <c r="L93" s="22" t="s">
        <v>378</v>
      </c>
      <c r="M93" s="22">
        <f t="shared" si="12"/>
      </c>
      <c r="N93" s="23" t="str">
        <f t="shared" si="13"/>
        <v>香川:</v>
      </c>
      <c r="O93" s="24">
        <v>37</v>
      </c>
      <c r="P93" s="25"/>
      <c r="Q93" s="25"/>
      <c r="R93" s="25"/>
      <c r="S93" s="25">
        <f t="shared" si="14"/>
      </c>
      <c r="T93" s="33" t="s">
        <v>159</v>
      </c>
      <c r="U93" s="26"/>
      <c r="V93" s="33"/>
      <c r="W93" s="27"/>
      <c r="X93" s="34" t="s">
        <v>417</v>
      </c>
      <c r="Y93" s="35" t="s">
        <v>156</v>
      </c>
      <c r="Z93" s="36"/>
      <c r="AA93" s="30" t="s">
        <v>3</v>
      </c>
      <c r="AB93" s="36"/>
      <c r="AC93" s="13" t="s">
        <v>450</v>
      </c>
      <c r="AD93" s="13">
        <v>11</v>
      </c>
      <c r="AE93" s="13">
        <v>11</v>
      </c>
      <c r="AF93" s="31"/>
    </row>
    <row r="94" spans="1:32" ht="22.5" customHeight="1">
      <c r="A94" s="13">
        <v>184</v>
      </c>
      <c r="B94" s="13" t="s">
        <v>157</v>
      </c>
      <c r="C94" s="13">
        <v>46</v>
      </c>
      <c r="D94" s="13" t="s">
        <v>158</v>
      </c>
      <c r="E94" s="14" t="str">
        <f t="shared" si="10"/>
        <v>ゆり-46-B</v>
      </c>
      <c r="F94" s="15" t="s">
        <v>159</v>
      </c>
      <c r="G94" s="16"/>
      <c r="H94" s="17" t="s">
        <v>383</v>
      </c>
      <c r="I94" s="18" t="s">
        <v>384</v>
      </c>
      <c r="J94" s="19">
        <v>21226</v>
      </c>
      <c r="K94" s="20" t="str">
        <f t="shared" si="11"/>
        <v>53歳</v>
      </c>
      <c r="L94" s="21" t="s">
        <v>378</v>
      </c>
      <c r="M94" s="22">
        <f t="shared" si="12"/>
      </c>
      <c r="N94" s="23" t="str">
        <f t="shared" si="13"/>
        <v>香川:</v>
      </c>
      <c r="O94" s="24">
        <v>37</v>
      </c>
      <c r="P94" s="25"/>
      <c r="Q94" s="25"/>
      <c r="R94" s="25"/>
      <c r="S94" s="25">
        <f t="shared" si="14"/>
      </c>
      <c r="T94" s="26" t="s">
        <v>159</v>
      </c>
      <c r="U94" s="26"/>
      <c r="V94" s="26"/>
      <c r="W94" s="27"/>
      <c r="X94" s="34" t="s">
        <v>417</v>
      </c>
      <c r="Y94" s="29" t="s">
        <v>156</v>
      </c>
      <c r="Z94" s="13"/>
      <c r="AA94" s="30" t="s">
        <v>3</v>
      </c>
      <c r="AB94" s="13"/>
      <c r="AC94" s="13" t="s">
        <v>450</v>
      </c>
      <c r="AD94" s="13">
        <v>11</v>
      </c>
      <c r="AE94" s="13">
        <v>11</v>
      </c>
      <c r="AF94" s="31"/>
    </row>
    <row r="95" spans="1:32" ht="22.5" customHeight="1">
      <c r="A95" s="13">
        <v>231</v>
      </c>
      <c r="B95" s="13" t="s">
        <v>46</v>
      </c>
      <c r="C95" s="13">
        <v>47</v>
      </c>
      <c r="D95" s="13" t="s">
        <v>58</v>
      </c>
      <c r="E95" s="14" t="str">
        <f t="shared" si="10"/>
        <v>ゆり-47-A</v>
      </c>
      <c r="F95" s="15" t="s">
        <v>41</v>
      </c>
      <c r="G95" s="15"/>
      <c r="H95" s="32" t="s">
        <v>188</v>
      </c>
      <c r="I95" s="18" t="s">
        <v>189</v>
      </c>
      <c r="J95" s="19">
        <v>19486</v>
      </c>
      <c r="K95" s="20" t="str">
        <f t="shared" si="11"/>
        <v>57歳</v>
      </c>
      <c r="L95" s="22" t="s">
        <v>150</v>
      </c>
      <c r="M95" s="22">
        <f t="shared" si="12"/>
      </c>
      <c r="N95" s="23" t="str">
        <f t="shared" si="13"/>
        <v>愛知:</v>
      </c>
      <c r="O95" s="24">
        <v>23</v>
      </c>
      <c r="P95" s="25"/>
      <c r="Q95" s="25"/>
      <c r="R95" s="25"/>
      <c r="S95" s="25">
        <f t="shared" si="14"/>
      </c>
      <c r="T95" s="33"/>
      <c r="U95" s="26" t="s">
        <v>41</v>
      </c>
      <c r="V95" s="33" t="s">
        <v>154</v>
      </c>
      <c r="W95" s="27" t="s">
        <v>51</v>
      </c>
      <c r="X95" s="34" t="s">
        <v>417</v>
      </c>
      <c r="Y95" s="35" t="s">
        <v>52</v>
      </c>
      <c r="Z95" s="36"/>
      <c r="AA95" s="30" t="s">
        <v>3</v>
      </c>
      <c r="AB95" s="36"/>
      <c r="AC95" s="13"/>
      <c r="AD95" s="13">
        <v>11</v>
      </c>
      <c r="AE95" s="13">
        <v>11</v>
      </c>
      <c r="AF95" s="31">
        <v>11</v>
      </c>
    </row>
    <row r="96" spans="1:32" ht="22.5" customHeight="1">
      <c r="A96" s="13">
        <v>273</v>
      </c>
      <c r="B96" s="13" t="s">
        <v>157</v>
      </c>
      <c r="C96" s="13">
        <v>47</v>
      </c>
      <c r="D96" s="13" t="s">
        <v>158</v>
      </c>
      <c r="E96" s="14" t="str">
        <f t="shared" si="10"/>
        <v>ゆり-47-B</v>
      </c>
      <c r="F96" s="15" t="s">
        <v>159</v>
      </c>
      <c r="G96" s="16"/>
      <c r="H96" s="17" t="s">
        <v>169</v>
      </c>
      <c r="I96" s="18" t="s">
        <v>170</v>
      </c>
      <c r="J96" s="19">
        <v>21250</v>
      </c>
      <c r="K96" s="20" t="str">
        <f t="shared" si="11"/>
        <v>53歳</v>
      </c>
      <c r="L96" s="21" t="s">
        <v>150</v>
      </c>
      <c r="M96" s="22">
        <f t="shared" si="12"/>
      </c>
      <c r="N96" s="23" t="str">
        <f t="shared" si="13"/>
        <v>愛知:</v>
      </c>
      <c r="O96" s="24">
        <v>23</v>
      </c>
      <c r="P96" s="25"/>
      <c r="Q96" s="25"/>
      <c r="R96" s="25"/>
      <c r="S96" s="25">
        <f t="shared" si="14"/>
      </c>
      <c r="T96" s="26"/>
      <c r="U96" s="26" t="s">
        <v>159</v>
      </c>
      <c r="V96" s="26" t="s">
        <v>168</v>
      </c>
      <c r="W96" s="27" t="s">
        <v>51</v>
      </c>
      <c r="X96" s="34" t="s">
        <v>417</v>
      </c>
      <c r="Y96" s="29" t="s">
        <v>156</v>
      </c>
      <c r="Z96" s="13"/>
      <c r="AA96" s="30" t="s">
        <v>3</v>
      </c>
      <c r="AB96" s="13"/>
      <c r="AC96" s="13" t="s">
        <v>422</v>
      </c>
      <c r="AD96" s="13">
        <v>11</v>
      </c>
      <c r="AE96" s="13">
        <v>11</v>
      </c>
      <c r="AF96" s="31">
        <v>11</v>
      </c>
    </row>
    <row r="97" spans="1:32" ht="22.5" customHeight="1">
      <c r="A97" s="13">
        <v>181</v>
      </c>
      <c r="B97" s="13" t="s">
        <v>46</v>
      </c>
      <c r="C97" s="13">
        <v>48</v>
      </c>
      <c r="D97" s="13" t="s">
        <v>58</v>
      </c>
      <c r="E97" s="14" t="str">
        <f t="shared" si="10"/>
        <v>ゆり-48-A</v>
      </c>
      <c r="F97" s="15" t="s">
        <v>41</v>
      </c>
      <c r="G97" s="15"/>
      <c r="H97" s="32" t="s">
        <v>285</v>
      </c>
      <c r="I97" s="18" t="s">
        <v>286</v>
      </c>
      <c r="J97" s="19">
        <v>21043</v>
      </c>
      <c r="K97" s="20" t="str">
        <f t="shared" si="11"/>
        <v>53歳</v>
      </c>
      <c r="L97" s="22" t="s">
        <v>287</v>
      </c>
      <c r="M97" s="22">
        <f t="shared" si="12"/>
      </c>
      <c r="N97" s="23" t="str">
        <f t="shared" si="13"/>
        <v>鳥取:</v>
      </c>
      <c r="O97" s="24">
        <v>31</v>
      </c>
      <c r="P97" s="25"/>
      <c r="Q97" s="25"/>
      <c r="R97" s="25"/>
      <c r="S97" s="25">
        <f t="shared" si="14"/>
      </c>
      <c r="T97" s="33" t="s">
        <v>41</v>
      </c>
      <c r="U97" s="26"/>
      <c r="V97" s="33"/>
      <c r="W97" s="27"/>
      <c r="X97" s="34" t="s">
        <v>417</v>
      </c>
      <c r="Y97" s="35" t="s">
        <v>52</v>
      </c>
      <c r="Z97" s="36"/>
      <c r="AA97" s="30" t="s">
        <v>3</v>
      </c>
      <c r="AB97" s="36"/>
      <c r="AC97" s="13" t="s">
        <v>443</v>
      </c>
      <c r="AD97" s="13"/>
      <c r="AE97" s="13"/>
      <c r="AF97" s="31"/>
    </row>
    <row r="98" spans="1:32" ht="22.5" customHeight="1">
      <c r="A98" s="13">
        <v>201</v>
      </c>
      <c r="B98" s="13" t="s">
        <v>35</v>
      </c>
      <c r="C98" s="13">
        <v>48</v>
      </c>
      <c r="D98" s="13" t="s">
        <v>36</v>
      </c>
      <c r="E98" s="14" t="str">
        <f t="shared" si="10"/>
        <v>ゆり-48-B</v>
      </c>
      <c r="F98" s="15" t="s">
        <v>37</v>
      </c>
      <c r="G98" s="16"/>
      <c r="H98" s="17" t="s">
        <v>38</v>
      </c>
      <c r="I98" s="18" t="s">
        <v>39</v>
      </c>
      <c r="J98" s="19">
        <v>20757</v>
      </c>
      <c r="K98" s="20" t="str">
        <f t="shared" si="11"/>
        <v>54歳</v>
      </c>
      <c r="L98" s="21" t="s">
        <v>40</v>
      </c>
      <c r="M98" s="22">
        <f t="shared" si="12"/>
      </c>
      <c r="N98" s="23" t="str">
        <f t="shared" si="13"/>
        <v>北海道:</v>
      </c>
      <c r="O98" s="24">
        <v>1</v>
      </c>
      <c r="P98" s="25"/>
      <c r="Q98" s="25"/>
      <c r="R98" s="25"/>
      <c r="S98" s="25">
        <f t="shared" si="14"/>
      </c>
      <c r="T98" s="26" t="s">
        <v>41</v>
      </c>
      <c r="U98" s="26"/>
      <c r="V98" s="26"/>
      <c r="W98" s="27"/>
      <c r="X98" s="28" t="s">
        <v>417</v>
      </c>
      <c r="Y98" s="29" t="s">
        <v>42</v>
      </c>
      <c r="Z98" s="13"/>
      <c r="AA98" s="30" t="s">
        <v>3</v>
      </c>
      <c r="AB98" s="13"/>
      <c r="AC98" s="13" t="s">
        <v>418</v>
      </c>
      <c r="AD98" s="13">
        <v>1</v>
      </c>
      <c r="AE98" s="13">
        <v>1</v>
      </c>
      <c r="AF98" s="31"/>
    </row>
    <row r="99" spans="1:32" ht="22.5" customHeight="1">
      <c r="A99" s="13">
        <v>248</v>
      </c>
      <c r="B99" s="13" t="s">
        <v>234</v>
      </c>
      <c r="C99" s="13">
        <v>49</v>
      </c>
      <c r="D99" s="13" t="s">
        <v>235</v>
      </c>
      <c r="E99" s="14" t="str">
        <f aca="true" t="shared" si="15" ref="E99:E130">B99&amp;"-"&amp;C99&amp;"-"&amp;D99</f>
        <v>ゆり-49-A</v>
      </c>
      <c r="F99" s="15" t="s">
        <v>232</v>
      </c>
      <c r="G99" s="15"/>
      <c r="H99" s="32" t="s">
        <v>376</v>
      </c>
      <c r="I99" s="18" t="s">
        <v>377</v>
      </c>
      <c r="J99" s="19">
        <v>22131</v>
      </c>
      <c r="K99" s="20" t="str">
        <f aca="true" t="shared" si="16" ref="K99:K130">IF(J99="","",DATEDIF(J99,"2011/4/1","y")&amp;"歳")</f>
        <v>50歳</v>
      </c>
      <c r="L99" s="22" t="s">
        <v>378</v>
      </c>
      <c r="M99" s="22">
        <f aca="true" t="shared" si="17" ref="M99:M130">IF(K99="60歳","還暦",IF(K99="70歳","古希",IF(K99="77歳","喜寿",IF(K99&gt;="80歳","長寿",""))))&amp;IF(W99="優勝",V99&amp;W99,"")</f>
      </c>
      <c r="N99" s="23" t="str">
        <f aca="true" t="shared" si="18" ref="N99:N130">L99&amp;":"&amp;M99</f>
        <v>香川:</v>
      </c>
      <c r="O99" s="24">
        <v>37</v>
      </c>
      <c r="P99" s="25"/>
      <c r="Q99" s="25"/>
      <c r="R99" s="25"/>
      <c r="S99" s="25">
        <f aca="true" t="shared" si="19" ref="S99:S130">IF(K99="60歳","○","")</f>
      </c>
      <c r="T99" s="33" t="s">
        <v>159</v>
      </c>
      <c r="U99" s="26"/>
      <c r="V99" s="33"/>
      <c r="W99" s="27"/>
      <c r="X99" s="34"/>
      <c r="Y99" s="35" t="s">
        <v>156</v>
      </c>
      <c r="Z99" s="36"/>
      <c r="AA99" s="30" t="s">
        <v>3</v>
      </c>
      <c r="AB99" s="36"/>
      <c r="AC99" s="13"/>
      <c r="AD99" s="13"/>
      <c r="AE99" s="13"/>
      <c r="AF99" s="31"/>
    </row>
    <row r="100" spans="1:32" ht="22.5" customHeight="1">
      <c r="A100" s="13">
        <v>247</v>
      </c>
      <c r="B100" s="13" t="s">
        <v>130</v>
      </c>
      <c r="C100" s="13">
        <v>49</v>
      </c>
      <c r="D100" s="13" t="s">
        <v>131</v>
      </c>
      <c r="E100" s="14" t="str">
        <f t="shared" si="15"/>
        <v>ゆり-49-B</v>
      </c>
      <c r="F100" s="15" t="s">
        <v>127</v>
      </c>
      <c r="G100" s="16"/>
      <c r="H100" s="17" t="s">
        <v>219</v>
      </c>
      <c r="I100" s="18" t="s">
        <v>220</v>
      </c>
      <c r="J100" s="19">
        <v>22310</v>
      </c>
      <c r="K100" s="20" t="str">
        <f t="shared" si="16"/>
        <v>50歳</v>
      </c>
      <c r="L100" s="21" t="s">
        <v>207</v>
      </c>
      <c r="M100" s="22">
        <f t="shared" si="17"/>
      </c>
      <c r="N100" s="23" t="str">
        <f t="shared" si="18"/>
        <v>大阪:</v>
      </c>
      <c r="O100" s="24">
        <v>27</v>
      </c>
      <c r="P100" s="25"/>
      <c r="Q100" s="25"/>
      <c r="R100" s="25"/>
      <c r="S100" s="25">
        <f t="shared" si="19"/>
      </c>
      <c r="T100" s="26" t="s">
        <v>127</v>
      </c>
      <c r="U100" s="26"/>
      <c r="V100" s="26"/>
      <c r="W100" s="27"/>
      <c r="X100" s="34"/>
      <c r="Y100" s="29" t="s">
        <v>129</v>
      </c>
      <c r="Z100" s="13"/>
      <c r="AA100" s="30" t="s">
        <v>3</v>
      </c>
      <c r="AB100" s="13"/>
      <c r="AC100" s="13"/>
      <c r="AD100" s="13"/>
      <c r="AE100" s="13"/>
      <c r="AF100" s="31"/>
    </row>
    <row r="101" spans="1:32" ht="22.5" customHeight="1">
      <c r="A101" s="13">
        <v>155</v>
      </c>
      <c r="B101" s="13" t="s">
        <v>130</v>
      </c>
      <c r="C101" s="13">
        <v>50</v>
      </c>
      <c r="D101" s="13" t="s">
        <v>135</v>
      </c>
      <c r="E101" s="14" t="str">
        <f t="shared" si="15"/>
        <v>ゆり-50-A</v>
      </c>
      <c r="F101" s="15" t="s">
        <v>127</v>
      </c>
      <c r="G101" s="15"/>
      <c r="H101" s="32" t="s">
        <v>348</v>
      </c>
      <c r="I101" s="18" t="s">
        <v>349</v>
      </c>
      <c r="J101" s="19">
        <v>20900</v>
      </c>
      <c r="K101" s="20" t="str">
        <f t="shared" si="16"/>
        <v>54歳</v>
      </c>
      <c r="L101" s="22" t="s">
        <v>343</v>
      </c>
      <c r="M101" s="22">
        <f t="shared" si="17"/>
      </c>
      <c r="N101" s="23" t="str">
        <f t="shared" si="18"/>
        <v>広島:</v>
      </c>
      <c r="O101" s="24">
        <v>34</v>
      </c>
      <c r="P101" s="25"/>
      <c r="Q101" s="25"/>
      <c r="R101" s="25"/>
      <c r="S101" s="25">
        <f t="shared" si="19"/>
      </c>
      <c r="T101" s="33"/>
      <c r="U101" s="26" t="s">
        <v>127</v>
      </c>
      <c r="V101" s="33" t="s">
        <v>130</v>
      </c>
      <c r="W101" s="27"/>
      <c r="X101" s="34" t="s">
        <v>417</v>
      </c>
      <c r="Y101" s="35" t="s">
        <v>129</v>
      </c>
      <c r="Z101" s="36"/>
      <c r="AA101" s="30" t="s">
        <v>3</v>
      </c>
      <c r="AB101" s="36"/>
      <c r="AC101" s="13" t="s">
        <v>447</v>
      </c>
      <c r="AD101" s="13"/>
      <c r="AE101" s="13"/>
      <c r="AF101" s="31"/>
    </row>
    <row r="102" spans="1:32" ht="22.5" customHeight="1">
      <c r="A102" s="13">
        <v>274</v>
      </c>
      <c r="B102" s="13" t="s">
        <v>130</v>
      </c>
      <c r="C102" s="13">
        <v>50</v>
      </c>
      <c r="D102" s="13" t="s">
        <v>131</v>
      </c>
      <c r="E102" s="14" t="str">
        <f t="shared" si="15"/>
        <v>ゆり-50-B</v>
      </c>
      <c r="F102" s="15" t="s">
        <v>127</v>
      </c>
      <c r="G102" s="16"/>
      <c r="H102" s="17" t="s">
        <v>358</v>
      </c>
      <c r="I102" s="18" t="s">
        <v>359</v>
      </c>
      <c r="J102" s="19">
        <v>19097</v>
      </c>
      <c r="K102" s="20" t="str">
        <f t="shared" si="16"/>
        <v>58歳</v>
      </c>
      <c r="L102" s="21" t="s">
        <v>343</v>
      </c>
      <c r="M102" s="22">
        <f t="shared" si="17"/>
      </c>
      <c r="N102" s="23" t="str">
        <f t="shared" si="18"/>
        <v>広島:</v>
      </c>
      <c r="O102" s="24">
        <v>34</v>
      </c>
      <c r="P102" s="25"/>
      <c r="Q102" s="25"/>
      <c r="R102" s="25"/>
      <c r="S102" s="25">
        <f t="shared" si="19"/>
      </c>
      <c r="T102" s="26" t="s">
        <v>127</v>
      </c>
      <c r="U102" s="26"/>
      <c r="V102" s="26"/>
      <c r="W102" s="27"/>
      <c r="X102" s="34" t="s">
        <v>417</v>
      </c>
      <c r="Y102" s="29" t="s">
        <v>129</v>
      </c>
      <c r="Z102" s="13"/>
      <c r="AA102" s="30" t="s">
        <v>3</v>
      </c>
      <c r="AB102" s="13"/>
      <c r="AC102" s="13"/>
      <c r="AD102" s="13"/>
      <c r="AE102" s="13"/>
      <c r="AF102" s="31"/>
    </row>
    <row r="103" spans="1:32" ht="22.5" customHeight="1">
      <c r="A103" s="13">
        <v>182</v>
      </c>
      <c r="B103" s="13" t="s">
        <v>234</v>
      </c>
      <c r="C103" s="13">
        <v>51</v>
      </c>
      <c r="D103" s="13" t="s">
        <v>235</v>
      </c>
      <c r="E103" s="14" t="str">
        <f t="shared" si="15"/>
        <v>ゆり-51-A</v>
      </c>
      <c r="F103" s="15" t="s">
        <v>232</v>
      </c>
      <c r="G103" s="15"/>
      <c r="H103" s="32" t="s">
        <v>372</v>
      </c>
      <c r="I103" s="18" t="s">
        <v>373</v>
      </c>
      <c r="J103" s="19">
        <v>20560</v>
      </c>
      <c r="K103" s="20" t="str">
        <f t="shared" si="16"/>
        <v>54歳</v>
      </c>
      <c r="L103" s="22" t="s">
        <v>369</v>
      </c>
      <c r="M103" s="22">
        <f t="shared" si="17"/>
      </c>
      <c r="N103" s="23" t="str">
        <f t="shared" si="18"/>
        <v>徳島:</v>
      </c>
      <c r="O103" s="24">
        <v>36</v>
      </c>
      <c r="P103" s="25"/>
      <c r="Q103" s="25"/>
      <c r="R103" s="25"/>
      <c r="S103" s="25">
        <f t="shared" si="19"/>
      </c>
      <c r="T103" s="33" t="s">
        <v>232</v>
      </c>
      <c r="U103" s="26"/>
      <c r="V103" s="33"/>
      <c r="W103" s="27"/>
      <c r="X103" s="34" t="s">
        <v>417</v>
      </c>
      <c r="Y103" s="35" t="s">
        <v>233</v>
      </c>
      <c r="Z103" s="36"/>
      <c r="AA103" s="30" t="s">
        <v>3</v>
      </c>
      <c r="AB103" s="36"/>
      <c r="AC103" s="13"/>
      <c r="AD103" s="13">
        <v>6</v>
      </c>
      <c r="AE103" s="13">
        <v>6</v>
      </c>
      <c r="AF103" s="31"/>
    </row>
    <row r="104" spans="1:32" ht="22.5" customHeight="1">
      <c r="A104" s="13">
        <v>202</v>
      </c>
      <c r="B104" s="13" t="s">
        <v>234</v>
      </c>
      <c r="C104" s="13">
        <v>51</v>
      </c>
      <c r="D104" s="13" t="s">
        <v>242</v>
      </c>
      <c r="E104" s="14" t="str">
        <f t="shared" si="15"/>
        <v>ゆり-51-B</v>
      </c>
      <c r="F104" s="15" t="s">
        <v>232</v>
      </c>
      <c r="G104" s="16"/>
      <c r="H104" s="17" t="s">
        <v>374</v>
      </c>
      <c r="I104" s="18" t="s">
        <v>375</v>
      </c>
      <c r="J104" s="19">
        <v>21200</v>
      </c>
      <c r="K104" s="20" t="str">
        <f t="shared" si="16"/>
        <v>53歳</v>
      </c>
      <c r="L104" s="21" t="s">
        <v>369</v>
      </c>
      <c r="M104" s="22">
        <f t="shared" si="17"/>
      </c>
      <c r="N104" s="23" t="str">
        <f t="shared" si="18"/>
        <v>徳島:</v>
      </c>
      <c r="O104" s="24">
        <v>36</v>
      </c>
      <c r="P104" s="25"/>
      <c r="Q104" s="25"/>
      <c r="R104" s="25"/>
      <c r="S104" s="25">
        <f t="shared" si="19"/>
      </c>
      <c r="T104" s="26" t="s">
        <v>232</v>
      </c>
      <c r="U104" s="26"/>
      <c r="V104" s="26"/>
      <c r="W104" s="27"/>
      <c r="X104" s="34" t="s">
        <v>417</v>
      </c>
      <c r="Y104" s="29" t="s">
        <v>233</v>
      </c>
      <c r="Z104" s="13"/>
      <c r="AA104" s="30" t="s">
        <v>3</v>
      </c>
      <c r="AB104" s="13"/>
      <c r="AC104" s="13"/>
      <c r="AD104" s="13">
        <v>6</v>
      </c>
      <c r="AE104" s="13">
        <v>6</v>
      </c>
      <c r="AF104" s="31"/>
    </row>
    <row r="105" spans="1:32" ht="22.5" customHeight="1">
      <c r="A105" s="13">
        <v>192</v>
      </c>
      <c r="B105" s="13" t="s">
        <v>46</v>
      </c>
      <c r="C105" s="13">
        <v>52</v>
      </c>
      <c r="D105" s="13" t="s">
        <v>58</v>
      </c>
      <c r="E105" s="14" t="str">
        <f t="shared" si="15"/>
        <v>ゆり-52-A</v>
      </c>
      <c r="F105" s="15" t="s">
        <v>41</v>
      </c>
      <c r="G105" s="15"/>
      <c r="H105" s="32" t="s">
        <v>316</v>
      </c>
      <c r="I105" s="18" t="s">
        <v>317</v>
      </c>
      <c r="J105" s="19">
        <v>21907</v>
      </c>
      <c r="K105" s="20" t="str">
        <f t="shared" si="16"/>
        <v>51歳</v>
      </c>
      <c r="L105" s="22" t="s">
        <v>310</v>
      </c>
      <c r="M105" s="22">
        <f t="shared" si="17"/>
      </c>
      <c r="N105" s="23" t="str">
        <f t="shared" si="18"/>
        <v>島根:</v>
      </c>
      <c r="O105" s="24">
        <v>32</v>
      </c>
      <c r="P105" s="25"/>
      <c r="Q105" s="25"/>
      <c r="R105" s="25"/>
      <c r="S105" s="25">
        <f t="shared" si="19"/>
      </c>
      <c r="T105" s="33"/>
      <c r="U105" s="26" t="s">
        <v>41</v>
      </c>
      <c r="V105" s="33" t="s">
        <v>46</v>
      </c>
      <c r="W105" s="27"/>
      <c r="X105" s="34" t="s">
        <v>417</v>
      </c>
      <c r="Y105" s="35" t="s">
        <v>52</v>
      </c>
      <c r="Z105" s="36" t="s">
        <v>311</v>
      </c>
      <c r="AA105" s="30" t="s">
        <v>3</v>
      </c>
      <c r="AB105" s="36" t="s">
        <v>311</v>
      </c>
      <c r="AC105" s="13"/>
      <c r="AD105" s="13"/>
      <c r="AE105" s="13"/>
      <c r="AF105" s="31"/>
    </row>
    <row r="106" spans="1:32" ht="22.5" customHeight="1">
      <c r="A106" s="13">
        <v>262</v>
      </c>
      <c r="B106" s="13" t="s">
        <v>46</v>
      </c>
      <c r="C106" s="13">
        <v>52</v>
      </c>
      <c r="D106" s="13" t="s">
        <v>48</v>
      </c>
      <c r="E106" s="14" t="str">
        <f t="shared" si="15"/>
        <v>ゆり-52-B</v>
      </c>
      <c r="F106" s="15" t="s">
        <v>41</v>
      </c>
      <c r="G106" s="16"/>
      <c r="H106" s="17" t="s">
        <v>314</v>
      </c>
      <c r="I106" s="18" t="s">
        <v>315</v>
      </c>
      <c r="J106" s="19">
        <v>22240</v>
      </c>
      <c r="K106" s="20" t="str">
        <f t="shared" si="16"/>
        <v>50歳</v>
      </c>
      <c r="L106" s="21" t="s">
        <v>310</v>
      </c>
      <c r="M106" s="22">
        <f t="shared" si="17"/>
      </c>
      <c r="N106" s="23" t="str">
        <f t="shared" si="18"/>
        <v>島根:</v>
      </c>
      <c r="O106" s="24">
        <v>32</v>
      </c>
      <c r="P106" s="25"/>
      <c r="Q106" s="25"/>
      <c r="R106" s="25"/>
      <c r="S106" s="25">
        <f t="shared" si="19"/>
      </c>
      <c r="T106" s="26" t="s">
        <v>41</v>
      </c>
      <c r="U106" s="26"/>
      <c r="V106" s="26"/>
      <c r="W106" s="27"/>
      <c r="X106" s="34" t="s">
        <v>417</v>
      </c>
      <c r="Y106" s="29" t="s">
        <v>52</v>
      </c>
      <c r="Z106" s="13" t="s">
        <v>311</v>
      </c>
      <c r="AA106" s="30" t="s">
        <v>3</v>
      </c>
      <c r="AB106" s="13" t="s">
        <v>311</v>
      </c>
      <c r="AC106" s="13"/>
      <c r="AD106" s="13"/>
      <c r="AE106" s="13"/>
      <c r="AF106" s="31"/>
    </row>
    <row r="107" spans="1:32" ht="22.5" customHeight="1">
      <c r="A107" s="13">
        <v>147</v>
      </c>
      <c r="B107" s="13" t="s">
        <v>234</v>
      </c>
      <c r="C107" s="13">
        <v>53</v>
      </c>
      <c r="D107" s="13" t="s">
        <v>235</v>
      </c>
      <c r="E107" s="14" t="str">
        <f t="shared" si="15"/>
        <v>ゆり-53-A</v>
      </c>
      <c r="F107" s="15" t="s">
        <v>232</v>
      </c>
      <c r="G107" s="15"/>
      <c r="H107" s="32" t="s">
        <v>240</v>
      </c>
      <c r="I107" s="18" t="s">
        <v>241</v>
      </c>
      <c r="J107" s="19">
        <v>21260</v>
      </c>
      <c r="K107" s="20" t="str">
        <f t="shared" si="16"/>
        <v>53歳</v>
      </c>
      <c r="L107" s="22" t="s">
        <v>231</v>
      </c>
      <c r="M107" s="22">
        <f t="shared" si="17"/>
      </c>
      <c r="N107" s="23" t="str">
        <f t="shared" si="18"/>
        <v>兵庫:</v>
      </c>
      <c r="O107" s="24">
        <v>28</v>
      </c>
      <c r="P107" s="25"/>
      <c r="Q107" s="25"/>
      <c r="R107" s="25"/>
      <c r="S107" s="25">
        <f t="shared" si="19"/>
      </c>
      <c r="T107" s="33" t="s">
        <v>232</v>
      </c>
      <c r="U107" s="26"/>
      <c r="V107" s="33"/>
      <c r="W107" s="27"/>
      <c r="X107" s="34" t="s">
        <v>417</v>
      </c>
      <c r="Y107" s="35" t="s">
        <v>233</v>
      </c>
      <c r="Z107" s="36"/>
      <c r="AA107" s="30" t="s">
        <v>3</v>
      </c>
      <c r="AB107" s="36"/>
      <c r="AC107" s="13"/>
      <c r="AD107" s="13">
        <v>3</v>
      </c>
      <c r="AE107" s="13"/>
      <c r="AF107" s="31"/>
    </row>
    <row r="108" spans="1:32" ht="22.5" customHeight="1">
      <c r="A108" s="13">
        <v>240</v>
      </c>
      <c r="B108" s="13" t="s">
        <v>234</v>
      </c>
      <c r="C108" s="13">
        <v>53</v>
      </c>
      <c r="D108" s="13" t="s">
        <v>242</v>
      </c>
      <c r="E108" s="14" t="str">
        <f t="shared" si="15"/>
        <v>ゆり-53-B</v>
      </c>
      <c r="F108" s="15" t="s">
        <v>232</v>
      </c>
      <c r="G108" s="16"/>
      <c r="H108" s="17" t="s">
        <v>249</v>
      </c>
      <c r="I108" s="18" t="s">
        <v>250</v>
      </c>
      <c r="J108" s="19">
        <v>22085</v>
      </c>
      <c r="K108" s="20" t="str">
        <f t="shared" si="16"/>
        <v>50歳</v>
      </c>
      <c r="L108" s="21" t="s">
        <v>231</v>
      </c>
      <c r="M108" s="22">
        <f t="shared" si="17"/>
      </c>
      <c r="N108" s="23" t="str">
        <f t="shared" si="18"/>
        <v>兵庫:</v>
      </c>
      <c r="O108" s="24">
        <v>28</v>
      </c>
      <c r="P108" s="25"/>
      <c r="Q108" s="25"/>
      <c r="R108" s="25"/>
      <c r="S108" s="25">
        <f t="shared" si="19"/>
      </c>
      <c r="T108" s="26" t="s">
        <v>232</v>
      </c>
      <c r="U108" s="26"/>
      <c r="V108" s="26"/>
      <c r="W108" s="27"/>
      <c r="X108" s="34" t="s">
        <v>417</v>
      </c>
      <c r="Y108" s="29" t="s">
        <v>233</v>
      </c>
      <c r="Z108" s="13"/>
      <c r="AA108" s="30" t="s">
        <v>3</v>
      </c>
      <c r="AB108" s="13"/>
      <c r="AC108" s="13"/>
      <c r="AD108" s="13">
        <v>3</v>
      </c>
      <c r="AE108" s="13"/>
      <c r="AF108" s="31"/>
    </row>
    <row r="109" spans="1:32" ht="22.5" customHeight="1">
      <c r="A109" s="13">
        <v>239</v>
      </c>
      <c r="B109" s="13" t="s">
        <v>46</v>
      </c>
      <c r="C109" s="13">
        <v>54</v>
      </c>
      <c r="D109" s="13" t="s">
        <v>58</v>
      </c>
      <c r="E109" s="14" t="str">
        <f t="shared" si="15"/>
        <v>ゆり-54-A</v>
      </c>
      <c r="F109" s="15" t="s">
        <v>41</v>
      </c>
      <c r="G109" s="15"/>
      <c r="H109" s="32" t="s">
        <v>184</v>
      </c>
      <c r="I109" s="18" t="s">
        <v>185</v>
      </c>
      <c r="J109" s="19">
        <v>21004</v>
      </c>
      <c r="K109" s="20" t="str">
        <f t="shared" si="16"/>
        <v>53歳</v>
      </c>
      <c r="L109" s="22" t="s">
        <v>150</v>
      </c>
      <c r="M109" s="22">
        <f t="shared" si="17"/>
      </c>
      <c r="N109" s="23" t="str">
        <f t="shared" si="18"/>
        <v>愛知:</v>
      </c>
      <c r="O109" s="24">
        <v>23</v>
      </c>
      <c r="P109" s="25"/>
      <c r="Q109" s="25"/>
      <c r="R109" s="25"/>
      <c r="S109" s="25">
        <f t="shared" si="19"/>
      </c>
      <c r="T109" s="33"/>
      <c r="U109" s="26" t="s">
        <v>41</v>
      </c>
      <c r="V109" s="33" t="s">
        <v>46</v>
      </c>
      <c r="W109" s="27"/>
      <c r="X109" s="34" t="s">
        <v>417</v>
      </c>
      <c r="Y109" s="35" t="s">
        <v>52</v>
      </c>
      <c r="Z109" s="36"/>
      <c r="AA109" s="30" t="s">
        <v>3</v>
      </c>
      <c r="AB109" s="36"/>
      <c r="AC109" s="13"/>
      <c r="AD109" s="13">
        <v>3</v>
      </c>
      <c r="AE109" s="13">
        <v>3</v>
      </c>
      <c r="AF109" s="31"/>
    </row>
    <row r="110" spans="1:32" ht="22.5" customHeight="1">
      <c r="A110" s="13">
        <v>176</v>
      </c>
      <c r="B110" s="13" t="s">
        <v>157</v>
      </c>
      <c r="C110" s="13">
        <v>54</v>
      </c>
      <c r="D110" s="13" t="s">
        <v>158</v>
      </c>
      <c r="E110" s="14" t="str">
        <f t="shared" si="15"/>
        <v>ゆり-54-B</v>
      </c>
      <c r="F110" s="15" t="s">
        <v>159</v>
      </c>
      <c r="G110" s="16"/>
      <c r="H110" s="17" t="s">
        <v>163</v>
      </c>
      <c r="I110" s="18" t="s">
        <v>164</v>
      </c>
      <c r="J110" s="19">
        <v>21405</v>
      </c>
      <c r="K110" s="20" t="str">
        <f t="shared" si="16"/>
        <v>52歳</v>
      </c>
      <c r="L110" s="21" t="s">
        <v>150</v>
      </c>
      <c r="M110" s="22">
        <f t="shared" si="17"/>
      </c>
      <c r="N110" s="23" t="str">
        <f t="shared" si="18"/>
        <v>愛知:</v>
      </c>
      <c r="O110" s="24">
        <v>23</v>
      </c>
      <c r="P110" s="25"/>
      <c r="Q110" s="25"/>
      <c r="R110" s="25"/>
      <c r="S110" s="25">
        <f t="shared" si="19"/>
      </c>
      <c r="T110" s="26"/>
      <c r="U110" s="26" t="s">
        <v>159</v>
      </c>
      <c r="V110" s="26" t="s">
        <v>157</v>
      </c>
      <c r="W110" s="27"/>
      <c r="X110" s="34" t="s">
        <v>417</v>
      </c>
      <c r="Y110" s="29" t="s">
        <v>156</v>
      </c>
      <c r="Z110" s="13"/>
      <c r="AA110" s="30" t="s">
        <v>3</v>
      </c>
      <c r="AB110" s="13"/>
      <c r="AC110" s="13"/>
      <c r="AD110" s="13">
        <v>3</v>
      </c>
      <c r="AE110" s="13">
        <v>3</v>
      </c>
      <c r="AF110" s="31"/>
    </row>
    <row r="111" spans="1:32" ht="22.5" customHeight="1">
      <c r="A111" s="13">
        <v>223</v>
      </c>
      <c r="B111" s="13" t="s">
        <v>46</v>
      </c>
      <c r="C111" s="13">
        <v>55</v>
      </c>
      <c r="D111" s="13" t="s">
        <v>58</v>
      </c>
      <c r="E111" s="14" t="str">
        <f t="shared" si="15"/>
        <v>ゆり-55-A</v>
      </c>
      <c r="F111" s="15" t="s">
        <v>41</v>
      </c>
      <c r="G111" s="15"/>
      <c r="H111" s="32" t="s">
        <v>103</v>
      </c>
      <c r="I111" s="18" t="s">
        <v>104</v>
      </c>
      <c r="J111" s="19">
        <v>21935</v>
      </c>
      <c r="K111" s="20" t="str">
        <f t="shared" si="16"/>
        <v>51歳</v>
      </c>
      <c r="L111" s="22" t="s">
        <v>99</v>
      </c>
      <c r="M111" s="22">
        <f t="shared" si="17"/>
      </c>
      <c r="N111" s="23" t="str">
        <f t="shared" si="18"/>
        <v>千葉:</v>
      </c>
      <c r="O111" s="24">
        <v>12</v>
      </c>
      <c r="P111" s="25"/>
      <c r="Q111" s="25"/>
      <c r="R111" s="25"/>
      <c r="S111" s="25">
        <f t="shared" si="19"/>
      </c>
      <c r="T111" s="33"/>
      <c r="U111" s="26" t="s">
        <v>41</v>
      </c>
      <c r="V111" s="33" t="s">
        <v>46</v>
      </c>
      <c r="W111" s="27" t="s">
        <v>105</v>
      </c>
      <c r="X111" s="34" t="s">
        <v>417</v>
      </c>
      <c r="Y111" s="35" t="s">
        <v>52</v>
      </c>
      <c r="Z111" s="36"/>
      <c r="AA111" s="30" t="s">
        <v>3</v>
      </c>
      <c r="AB111" s="36"/>
      <c r="AC111" s="13" t="s">
        <v>420</v>
      </c>
      <c r="AD111" s="13">
        <v>11</v>
      </c>
      <c r="AE111" s="13">
        <v>11</v>
      </c>
      <c r="AF111" s="31"/>
    </row>
    <row r="112" spans="1:32" ht="22.5" customHeight="1">
      <c r="A112" s="13">
        <v>211</v>
      </c>
      <c r="B112" s="13" t="s">
        <v>46</v>
      </c>
      <c r="C112" s="13">
        <v>55</v>
      </c>
      <c r="D112" s="13" t="s">
        <v>48</v>
      </c>
      <c r="E112" s="14" t="str">
        <f t="shared" si="15"/>
        <v>ゆり-55-B</v>
      </c>
      <c r="F112" s="15" t="s">
        <v>41</v>
      </c>
      <c r="G112" s="16"/>
      <c r="H112" s="17" t="s">
        <v>100</v>
      </c>
      <c r="I112" s="18" t="s">
        <v>101</v>
      </c>
      <c r="J112" s="19">
        <v>20711</v>
      </c>
      <c r="K112" s="20" t="str">
        <f t="shared" si="16"/>
        <v>54歳</v>
      </c>
      <c r="L112" s="21" t="s">
        <v>99</v>
      </c>
      <c r="M112" s="22">
        <f t="shared" si="17"/>
      </c>
      <c r="N112" s="23" t="str">
        <f t="shared" si="18"/>
        <v>千葉:</v>
      </c>
      <c r="O112" s="24">
        <v>12</v>
      </c>
      <c r="P112" s="25"/>
      <c r="Q112" s="25"/>
      <c r="R112" s="25"/>
      <c r="S112" s="25">
        <f t="shared" si="19"/>
      </c>
      <c r="T112" s="26"/>
      <c r="U112" s="26" t="s">
        <v>41</v>
      </c>
      <c r="V112" s="26" t="s">
        <v>79</v>
      </c>
      <c r="W112" s="27" t="s">
        <v>102</v>
      </c>
      <c r="X112" s="34" t="s">
        <v>417</v>
      </c>
      <c r="Y112" s="29" t="s">
        <v>52</v>
      </c>
      <c r="Z112" s="13"/>
      <c r="AA112" s="30" t="s">
        <v>3</v>
      </c>
      <c r="AB112" s="13"/>
      <c r="AC112" s="13"/>
      <c r="AD112" s="13">
        <v>11</v>
      </c>
      <c r="AE112" s="13">
        <v>11</v>
      </c>
      <c r="AF112" s="31"/>
    </row>
    <row r="113" spans="1:32" ht="22.5" customHeight="1">
      <c r="A113" s="13">
        <v>175</v>
      </c>
      <c r="B113" s="13" t="s">
        <v>46</v>
      </c>
      <c r="C113" s="13">
        <v>56</v>
      </c>
      <c r="D113" s="13" t="s">
        <v>58</v>
      </c>
      <c r="E113" s="14" t="str">
        <f t="shared" si="15"/>
        <v>ゆり-56-A</v>
      </c>
      <c r="F113" s="15" t="s">
        <v>41</v>
      </c>
      <c r="G113" s="15"/>
      <c r="H113" s="32" t="s">
        <v>296</v>
      </c>
      <c r="I113" s="18" t="s">
        <v>297</v>
      </c>
      <c r="J113" s="19">
        <v>20887</v>
      </c>
      <c r="K113" s="20" t="str">
        <f t="shared" si="16"/>
        <v>54歳</v>
      </c>
      <c r="L113" s="22" t="s">
        <v>287</v>
      </c>
      <c r="M113" s="22">
        <f t="shared" si="17"/>
      </c>
      <c r="N113" s="23" t="str">
        <f t="shared" si="18"/>
        <v>鳥取:</v>
      </c>
      <c r="O113" s="24">
        <v>31</v>
      </c>
      <c r="P113" s="25"/>
      <c r="Q113" s="25"/>
      <c r="R113" s="25"/>
      <c r="S113" s="25">
        <f t="shared" si="19"/>
      </c>
      <c r="T113" s="33" t="s">
        <v>41</v>
      </c>
      <c r="U113" s="26"/>
      <c r="V113" s="33"/>
      <c r="W113" s="27"/>
      <c r="X113" s="34" t="s">
        <v>417</v>
      </c>
      <c r="Y113" s="35" t="s">
        <v>52</v>
      </c>
      <c r="Z113" s="36"/>
      <c r="AA113" s="30" t="s">
        <v>3</v>
      </c>
      <c r="AB113" s="36"/>
      <c r="AC113" s="13" t="s">
        <v>446</v>
      </c>
      <c r="AD113" s="13"/>
      <c r="AE113" s="13"/>
      <c r="AF113" s="31"/>
    </row>
    <row r="114" spans="1:32" ht="22.5" customHeight="1">
      <c r="A114" s="13">
        <v>191</v>
      </c>
      <c r="B114" s="13" t="s">
        <v>46</v>
      </c>
      <c r="C114" s="13">
        <v>56</v>
      </c>
      <c r="D114" s="13" t="s">
        <v>48</v>
      </c>
      <c r="E114" s="14" t="str">
        <f t="shared" si="15"/>
        <v>ゆり-56-B</v>
      </c>
      <c r="F114" s="15" t="s">
        <v>41</v>
      </c>
      <c r="G114" s="16"/>
      <c r="H114" s="17" t="s">
        <v>294</v>
      </c>
      <c r="I114" s="18" t="s">
        <v>295</v>
      </c>
      <c r="J114" s="19">
        <v>21449</v>
      </c>
      <c r="K114" s="20" t="str">
        <f t="shared" si="16"/>
        <v>52歳</v>
      </c>
      <c r="L114" s="21" t="s">
        <v>287</v>
      </c>
      <c r="M114" s="22">
        <f t="shared" si="17"/>
      </c>
      <c r="N114" s="23" t="str">
        <f t="shared" si="18"/>
        <v>鳥取:</v>
      </c>
      <c r="O114" s="24">
        <v>31</v>
      </c>
      <c r="P114" s="25"/>
      <c r="Q114" s="25"/>
      <c r="R114" s="25"/>
      <c r="S114" s="25">
        <f t="shared" si="19"/>
      </c>
      <c r="T114" s="26" t="s">
        <v>41</v>
      </c>
      <c r="U114" s="26"/>
      <c r="V114" s="26"/>
      <c r="W114" s="27"/>
      <c r="X114" s="34" t="s">
        <v>417</v>
      </c>
      <c r="Y114" s="29" t="s">
        <v>52</v>
      </c>
      <c r="Z114" s="13"/>
      <c r="AA114" s="30" t="s">
        <v>3</v>
      </c>
      <c r="AB114" s="13"/>
      <c r="AC114" s="13"/>
      <c r="AD114" s="13"/>
      <c r="AE114" s="13"/>
      <c r="AF114" s="31"/>
    </row>
    <row r="115" spans="1:32" ht="22.5" customHeight="1">
      <c r="A115" s="13">
        <v>212</v>
      </c>
      <c r="B115" s="13" t="s">
        <v>234</v>
      </c>
      <c r="C115" s="13">
        <v>57</v>
      </c>
      <c r="D115" s="13" t="s">
        <v>235</v>
      </c>
      <c r="E115" s="14" t="str">
        <f t="shared" si="15"/>
        <v>ゆり-57-A</v>
      </c>
      <c r="F115" s="15" t="s">
        <v>232</v>
      </c>
      <c r="G115" s="15"/>
      <c r="H115" s="32" t="s">
        <v>260</v>
      </c>
      <c r="I115" s="18" t="s">
        <v>261</v>
      </c>
      <c r="J115" s="19">
        <v>20620</v>
      </c>
      <c r="K115" s="20" t="str">
        <f t="shared" si="16"/>
        <v>54歳</v>
      </c>
      <c r="L115" s="22" t="s">
        <v>253</v>
      </c>
      <c r="M115" s="22">
        <f t="shared" si="17"/>
      </c>
      <c r="N115" s="23" t="str">
        <f t="shared" si="18"/>
        <v>奈良:</v>
      </c>
      <c r="O115" s="24">
        <v>29</v>
      </c>
      <c r="P115" s="25"/>
      <c r="Q115" s="25"/>
      <c r="R115" s="25"/>
      <c r="S115" s="25">
        <f t="shared" si="19"/>
      </c>
      <c r="T115" s="33" t="s">
        <v>232</v>
      </c>
      <c r="U115" s="26"/>
      <c r="V115" s="33"/>
      <c r="W115" s="27"/>
      <c r="X115" s="34" t="s">
        <v>417</v>
      </c>
      <c r="Y115" s="35" t="s">
        <v>233</v>
      </c>
      <c r="Z115" s="36"/>
      <c r="AA115" s="30" t="s">
        <v>3</v>
      </c>
      <c r="AB115" s="36"/>
      <c r="AC115" s="13" t="s">
        <v>432</v>
      </c>
      <c r="AD115" s="13">
        <v>11</v>
      </c>
      <c r="AE115" s="13">
        <v>11</v>
      </c>
      <c r="AF115" s="31"/>
    </row>
    <row r="116" spans="1:32" ht="22.5" customHeight="1">
      <c r="A116" s="13">
        <v>148</v>
      </c>
      <c r="B116" s="13" t="s">
        <v>234</v>
      </c>
      <c r="C116" s="13">
        <v>57</v>
      </c>
      <c r="D116" s="13" t="s">
        <v>242</v>
      </c>
      <c r="E116" s="14" t="str">
        <f t="shared" si="15"/>
        <v>ゆり-57-B</v>
      </c>
      <c r="F116" s="15" t="s">
        <v>232</v>
      </c>
      <c r="G116" s="16"/>
      <c r="H116" s="17" t="s">
        <v>256</v>
      </c>
      <c r="I116" s="18" t="s">
        <v>257</v>
      </c>
      <c r="J116" s="19">
        <v>20810</v>
      </c>
      <c r="K116" s="20" t="str">
        <f t="shared" si="16"/>
        <v>54歳</v>
      </c>
      <c r="L116" s="21" t="s">
        <v>253</v>
      </c>
      <c r="M116" s="22">
        <f t="shared" si="17"/>
      </c>
      <c r="N116" s="23" t="str">
        <f t="shared" si="18"/>
        <v>奈良:</v>
      </c>
      <c r="O116" s="24">
        <v>29</v>
      </c>
      <c r="P116" s="25"/>
      <c r="Q116" s="25"/>
      <c r="R116" s="25"/>
      <c r="S116" s="25">
        <f t="shared" si="19"/>
      </c>
      <c r="T116" s="26" t="s">
        <v>232</v>
      </c>
      <c r="U116" s="26"/>
      <c r="V116" s="26"/>
      <c r="W116" s="27"/>
      <c r="X116" s="34" t="s">
        <v>417</v>
      </c>
      <c r="Y116" s="29" t="s">
        <v>233</v>
      </c>
      <c r="Z116" s="13"/>
      <c r="AA116" s="30" t="s">
        <v>3</v>
      </c>
      <c r="AB116" s="13"/>
      <c r="AC116" s="13" t="s">
        <v>432</v>
      </c>
      <c r="AD116" s="13">
        <v>11</v>
      </c>
      <c r="AE116" s="13">
        <v>11</v>
      </c>
      <c r="AF116" s="31"/>
    </row>
    <row r="117" spans="1:32" ht="22.5" customHeight="1">
      <c r="A117" s="13">
        <v>224</v>
      </c>
      <c r="B117" s="13" t="s">
        <v>46</v>
      </c>
      <c r="C117" s="13">
        <v>58</v>
      </c>
      <c r="D117" s="13" t="s">
        <v>58</v>
      </c>
      <c r="E117" s="14" t="str">
        <f t="shared" si="15"/>
        <v>ゆり-58-A</v>
      </c>
      <c r="F117" s="15" t="s">
        <v>41</v>
      </c>
      <c r="G117" s="15"/>
      <c r="H117" s="32" t="s">
        <v>59</v>
      </c>
      <c r="I117" s="18" t="s">
        <v>60</v>
      </c>
      <c r="J117" s="19">
        <v>20620</v>
      </c>
      <c r="K117" s="20" t="str">
        <f t="shared" si="16"/>
        <v>54歳</v>
      </c>
      <c r="L117" s="22" t="s">
        <v>61</v>
      </c>
      <c r="M117" s="22">
        <f t="shared" si="17"/>
      </c>
      <c r="N117" s="23" t="str">
        <f t="shared" si="18"/>
        <v>宮城:</v>
      </c>
      <c r="O117" s="24">
        <v>4</v>
      </c>
      <c r="P117" s="25"/>
      <c r="Q117" s="25"/>
      <c r="R117" s="25"/>
      <c r="S117" s="25">
        <f t="shared" si="19"/>
      </c>
      <c r="T117" s="33" t="s">
        <v>41</v>
      </c>
      <c r="U117" s="26"/>
      <c r="V117" s="33"/>
      <c r="W117" s="27"/>
      <c r="X117" s="34" t="s">
        <v>62</v>
      </c>
      <c r="Y117" s="35" t="s">
        <v>52</v>
      </c>
      <c r="Z117" s="36"/>
      <c r="AA117" s="30" t="s">
        <v>3</v>
      </c>
      <c r="AB117" s="36"/>
      <c r="AC117" s="36"/>
      <c r="AD117" s="13"/>
      <c r="AE117" s="13"/>
      <c r="AF117" s="31"/>
    </row>
    <row r="118" spans="1:32" ht="22.5" customHeight="1">
      <c r="A118" s="13">
        <v>261</v>
      </c>
      <c r="B118" s="13" t="s">
        <v>46</v>
      </c>
      <c r="C118" s="13">
        <v>58</v>
      </c>
      <c r="D118" s="13" t="s">
        <v>48</v>
      </c>
      <c r="E118" s="14" t="str">
        <f t="shared" si="15"/>
        <v>ゆり-58-B</v>
      </c>
      <c r="F118" s="15" t="s">
        <v>41</v>
      </c>
      <c r="G118" s="16"/>
      <c r="H118" s="17" t="s">
        <v>55</v>
      </c>
      <c r="I118" s="18" t="s">
        <v>56</v>
      </c>
      <c r="J118" s="19">
        <v>20943</v>
      </c>
      <c r="K118" s="20" t="str">
        <f t="shared" si="16"/>
        <v>53歳</v>
      </c>
      <c r="L118" s="21" t="s">
        <v>57</v>
      </c>
      <c r="M118" s="22">
        <f t="shared" si="17"/>
      </c>
      <c r="N118" s="23" t="str">
        <f t="shared" si="18"/>
        <v>岩手:</v>
      </c>
      <c r="O118" s="24">
        <v>3</v>
      </c>
      <c r="P118" s="25"/>
      <c r="Q118" s="25"/>
      <c r="R118" s="25"/>
      <c r="S118" s="25">
        <f t="shared" si="19"/>
      </c>
      <c r="T118" s="26"/>
      <c r="U118" s="26"/>
      <c r="V118" s="26"/>
      <c r="W118" s="27"/>
      <c r="X118" s="34"/>
      <c r="Y118" s="29" t="s">
        <v>52</v>
      </c>
      <c r="Z118" s="13"/>
      <c r="AA118" s="30" t="s">
        <v>3</v>
      </c>
      <c r="AB118" s="13"/>
      <c r="AC118" s="13"/>
      <c r="AD118" s="13"/>
      <c r="AE118" s="13"/>
      <c r="AF118" s="31"/>
    </row>
    <row r="119" spans="1:32" ht="22.5" customHeight="1">
      <c r="A119" s="13">
        <v>276</v>
      </c>
      <c r="B119" s="13" t="s">
        <v>130</v>
      </c>
      <c r="C119" s="13">
        <v>59</v>
      </c>
      <c r="D119" s="13" t="s">
        <v>135</v>
      </c>
      <c r="E119" s="14" t="str">
        <f t="shared" si="15"/>
        <v>ゆり-59-A</v>
      </c>
      <c r="F119" s="15" t="s">
        <v>127</v>
      </c>
      <c r="G119" s="15"/>
      <c r="H119" s="32" t="s">
        <v>205</v>
      </c>
      <c r="I119" s="18" t="s">
        <v>206</v>
      </c>
      <c r="J119" s="19">
        <v>19374</v>
      </c>
      <c r="K119" s="20" t="str">
        <f t="shared" si="16"/>
        <v>58歳</v>
      </c>
      <c r="L119" s="22" t="s">
        <v>207</v>
      </c>
      <c r="M119" s="22">
        <f t="shared" si="17"/>
      </c>
      <c r="N119" s="23" t="str">
        <f t="shared" si="18"/>
        <v>大阪:</v>
      </c>
      <c r="O119" s="24">
        <v>27</v>
      </c>
      <c r="P119" s="25"/>
      <c r="Q119" s="25"/>
      <c r="R119" s="25"/>
      <c r="S119" s="25">
        <f t="shared" si="19"/>
      </c>
      <c r="T119" s="33"/>
      <c r="U119" s="26" t="s">
        <v>127</v>
      </c>
      <c r="V119" s="33" t="s">
        <v>130</v>
      </c>
      <c r="W119" s="27"/>
      <c r="X119" s="34" t="s">
        <v>417</v>
      </c>
      <c r="Y119" s="35" t="s">
        <v>129</v>
      </c>
      <c r="Z119" s="36"/>
      <c r="AA119" s="30" t="s">
        <v>3</v>
      </c>
      <c r="AB119" s="36"/>
      <c r="AC119" s="13" t="s">
        <v>429</v>
      </c>
      <c r="AD119" s="13">
        <v>4</v>
      </c>
      <c r="AE119" s="13">
        <v>11</v>
      </c>
      <c r="AF119" s="31"/>
    </row>
    <row r="120" spans="1:32" ht="22.5" customHeight="1">
      <c r="A120" s="13">
        <v>275</v>
      </c>
      <c r="B120" s="13" t="s">
        <v>130</v>
      </c>
      <c r="C120" s="13">
        <v>59</v>
      </c>
      <c r="D120" s="13" t="s">
        <v>131</v>
      </c>
      <c r="E120" s="14" t="str">
        <f t="shared" si="15"/>
        <v>ゆり-59-B</v>
      </c>
      <c r="F120" s="15" t="s">
        <v>127</v>
      </c>
      <c r="G120" s="16"/>
      <c r="H120" s="17" t="s">
        <v>227</v>
      </c>
      <c r="I120" s="18" t="s">
        <v>228</v>
      </c>
      <c r="J120" s="19">
        <v>21068</v>
      </c>
      <c r="K120" s="20" t="str">
        <f t="shared" si="16"/>
        <v>53歳</v>
      </c>
      <c r="L120" s="21" t="s">
        <v>207</v>
      </c>
      <c r="M120" s="22">
        <f t="shared" si="17"/>
      </c>
      <c r="N120" s="23" t="str">
        <f t="shared" si="18"/>
        <v>大阪:</v>
      </c>
      <c r="O120" s="24">
        <v>27</v>
      </c>
      <c r="P120" s="25"/>
      <c r="Q120" s="25"/>
      <c r="R120" s="25"/>
      <c r="S120" s="25">
        <f t="shared" si="19"/>
      </c>
      <c r="T120" s="26" t="s">
        <v>127</v>
      </c>
      <c r="U120" s="26"/>
      <c r="V120" s="26"/>
      <c r="W120" s="27"/>
      <c r="X120" s="34" t="s">
        <v>417</v>
      </c>
      <c r="Y120" s="29" t="s">
        <v>129</v>
      </c>
      <c r="Z120" s="13"/>
      <c r="AA120" s="30" t="s">
        <v>3</v>
      </c>
      <c r="AB120" s="13"/>
      <c r="AC120" s="13"/>
      <c r="AD120" s="13">
        <v>4</v>
      </c>
      <c r="AE120" s="13">
        <v>11</v>
      </c>
      <c r="AF120" s="31"/>
    </row>
    <row r="121" spans="1:32" ht="22.5" customHeight="1">
      <c r="A121" s="13">
        <v>214</v>
      </c>
      <c r="B121" s="13" t="s">
        <v>130</v>
      </c>
      <c r="C121" s="13">
        <v>60</v>
      </c>
      <c r="D121" s="13" t="s">
        <v>135</v>
      </c>
      <c r="E121" s="14" t="str">
        <f t="shared" si="15"/>
        <v>ゆり-60-A</v>
      </c>
      <c r="F121" s="15" t="s">
        <v>127</v>
      </c>
      <c r="G121" s="15"/>
      <c r="H121" s="32" t="s">
        <v>356</v>
      </c>
      <c r="I121" s="18" t="s">
        <v>357</v>
      </c>
      <c r="J121" s="19">
        <v>20437</v>
      </c>
      <c r="K121" s="20" t="str">
        <f t="shared" si="16"/>
        <v>55歳</v>
      </c>
      <c r="L121" s="22" t="s">
        <v>343</v>
      </c>
      <c r="M121" s="22">
        <f t="shared" si="17"/>
      </c>
      <c r="N121" s="23" t="str">
        <f t="shared" si="18"/>
        <v>広島:</v>
      </c>
      <c r="O121" s="24">
        <v>34</v>
      </c>
      <c r="P121" s="25"/>
      <c r="Q121" s="25"/>
      <c r="R121" s="25"/>
      <c r="S121" s="25">
        <f t="shared" si="19"/>
      </c>
      <c r="T121" s="33" t="s">
        <v>127</v>
      </c>
      <c r="U121" s="26"/>
      <c r="V121" s="33"/>
      <c r="W121" s="27"/>
      <c r="X121" s="34" t="s">
        <v>417</v>
      </c>
      <c r="Y121" s="35" t="s">
        <v>129</v>
      </c>
      <c r="Z121" s="36"/>
      <c r="AA121" s="30" t="s">
        <v>3</v>
      </c>
      <c r="AB121" s="36"/>
      <c r="AC121" s="13"/>
      <c r="AD121" s="13">
        <v>7</v>
      </c>
      <c r="AE121" s="13">
        <v>11</v>
      </c>
      <c r="AF121" s="31"/>
    </row>
    <row r="122" spans="1:32" ht="22.5" customHeight="1">
      <c r="A122" s="13">
        <v>140</v>
      </c>
      <c r="B122" s="13" t="s">
        <v>130</v>
      </c>
      <c r="C122" s="13">
        <v>60</v>
      </c>
      <c r="D122" s="13" t="s">
        <v>131</v>
      </c>
      <c r="E122" s="14" t="str">
        <f t="shared" si="15"/>
        <v>ゆり-60-B</v>
      </c>
      <c r="F122" s="15" t="s">
        <v>127</v>
      </c>
      <c r="G122" s="16"/>
      <c r="H122" s="17" t="s">
        <v>203</v>
      </c>
      <c r="I122" s="18" t="s">
        <v>204</v>
      </c>
      <c r="J122" s="19">
        <v>21324</v>
      </c>
      <c r="K122" s="20" t="str">
        <f t="shared" si="16"/>
        <v>52歳</v>
      </c>
      <c r="L122" s="21" t="s">
        <v>200</v>
      </c>
      <c r="M122" s="22">
        <f t="shared" si="17"/>
      </c>
      <c r="N122" s="23" t="str">
        <f t="shared" si="18"/>
        <v>京都:</v>
      </c>
      <c r="O122" s="24">
        <v>26</v>
      </c>
      <c r="P122" s="25"/>
      <c r="Q122" s="25"/>
      <c r="R122" s="25"/>
      <c r="S122" s="25">
        <f t="shared" si="19"/>
      </c>
      <c r="T122" s="26" t="s">
        <v>127</v>
      </c>
      <c r="U122" s="26"/>
      <c r="V122" s="26"/>
      <c r="W122" s="27"/>
      <c r="X122" s="34" t="s">
        <v>417</v>
      </c>
      <c r="Y122" s="29" t="s">
        <v>129</v>
      </c>
      <c r="Z122" s="13"/>
      <c r="AA122" s="30" t="s">
        <v>3</v>
      </c>
      <c r="AB122" s="13"/>
      <c r="AC122" s="13" t="s">
        <v>428</v>
      </c>
      <c r="AD122" s="13">
        <v>11</v>
      </c>
      <c r="AE122" s="13">
        <v>11</v>
      </c>
      <c r="AF122" s="31"/>
    </row>
    <row r="123" spans="1:32" ht="22.5" customHeight="1">
      <c r="A123" s="13">
        <v>167</v>
      </c>
      <c r="B123" s="13" t="s">
        <v>46</v>
      </c>
      <c r="C123" s="13">
        <v>61</v>
      </c>
      <c r="D123" s="13" t="s">
        <v>58</v>
      </c>
      <c r="E123" s="14" t="str">
        <f t="shared" si="15"/>
        <v>ゆり-61-A</v>
      </c>
      <c r="F123" s="15" t="s">
        <v>41</v>
      </c>
      <c r="G123" s="15"/>
      <c r="H123" s="32" t="s">
        <v>115</v>
      </c>
      <c r="I123" s="18" t="s">
        <v>116</v>
      </c>
      <c r="J123" s="19">
        <v>20269</v>
      </c>
      <c r="K123" s="20" t="str">
        <f t="shared" si="16"/>
        <v>55歳</v>
      </c>
      <c r="L123" s="22" t="s">
        <v>112</v>
      </c>
      <c r="M123" s="22">
        <f t="shared" si="17"/>
      </c>
      <c r="N123" s="23" t="str">
        <f t="shared" si="18"/>
        <v>東京:</v>
      </c>
      <c r="O123" s="24">
        <v>13</v>
      </c>
      <c r="P123" s="25"/>
      <c r="Q123" s="25"/>
      <c r="R123" s="25"/>
      <c r="S123" s="25">
        <f t="shared" si="19"/>
      </c>
      <c r="T123" s="33" t="s">
        <v>41</v>
      </c>
      <c r="U123" s="26"/>
      <c r="V123" s="33"/>
      <c r="W123" s="27"/>
      <c r="X123" s="34" t="s">
        <v>417</v>
      </c>
      <c r="Y123" s="35" t="s">
        <v>52</v>
      </c>
      <c r="Z123" s="36"/>
      <c r="AA123" s="30" t="s">
        <v>3</v>
      </c>
      <c r="AB123" s="36"/>
      <c r="AC123" s="13"/>
      <c r="AD123" s="13">
        <v>10</v>
      </c>
      <c r="AE123" s="13">
        <v>10</v>
      </c>
      <c r="AF123" s="31"/>
    </row>
    <row r="124" spans="1:32" ht="22.5" customHeight="1">
      <c r="A124" s="13">
        <v>235</v>
      </c>
      <c r="B124" s="13" t="s">
        <v>46</v>
      </c>
      <c r="C124" s="13">
        <v>61</v>
      </c>
      <c r="D124" s="13" t="s">
        <v>48</v>
      </c>
      <c r="E124" s="14" t="str">
        <f t="shared" si="15"/>
        <v>ゆり-61-B</v>
      </c>
      <c r="F124" s="15" t="s">
        <v>41</v>
      </c>
      <c r="G124" s="16"/>
      <c r="H124" s="17" t="s">
        <v>121</v>
      </c>
      <c r="I124" s="18" t="s">
        <v>122</v>
      </c>
      <c r="J124" s="19">
        <v>20227</v>
      </c>
      <c r="K124" s="20" t="str">
        <f t="shared" si="16"/>
        <v>55歳</v>
      </c>
      <c r="L124" s="21" t="s">
        <v>112</v>
      </c>
      <c r="M124" s="22">
        <f t="shared" si="17"/>
      </c>
      <c r="N124" s="23" t="str">
        <f t="shared" si="18"/>
        <v>東京:</v>
      </c>
      <c r="O124" s="24">
        <v>13</v>
      </c>
      <c r="P124" s="25"/>
      <c r="Q124" s="25"/>
      <c r="R124" s="25"/>
      <c r="S124" s="25">
        <f t="shared" si="19"/>
      </c>
      <c r="T124" s="26" t="s">
        <v>41</v>
      </c>
      <c r="U124" s="26"/>
      <c r="V124" s="26"/>
      <c r="W124" s="27"/>
      <c r="X124" s="34" t="s">
        <v>417</v>
      </c>
      <c r="Y124" s="29" t="s">
        <v>52</v>
      </c>
      <c r="Z124" s="13"/>
      <c r="AA124" s="30" t="s">
        <v>3</v>
      </c>
      <c r="AB124" s="13"/>
      <c r="AC124" s="13"/>
      <c r="AD124" s="13">
        <v>11</v>
      </c>
      <c r="AE124" s="13">
        <v>11</v>
      </c>
      <c r="AF124" s="31"/>
    </row>
    <row r="125" spans="1:32" ht="22.5" customHeight="1">
      <c r="A125" s="13">
        <v>168</v>
      </c>
      <c r="B125" s="13" t="s">
        <v>157</v>
      </c>
      <c r="C125" s="13">
        <v>62</v>
      </c>
      <c r="D125" s="13" t="s">
        <v>165</v>
      </c>
      <c r="E125" s="14" t="str">
        <f t="shared" si="15"/>
        <v>ゆり-62-A</v>
      </c>
      <c r="F125" s="15" t="s">
        <v>159</v>
      </c>
      <c r="G125" s="15"/>
      <c r="H125" s="32" t="s">
        <v>396</v>
      </c>
      <c r="I125" s="18" t="s">
        <v>397</v>
      </c>
      <c r="J125" s="19">
        <v>21747</v>
      </c>
      <c r="K125" s="20" t="str">
        <f t="shared" si="16"/>
        <v>51歳</v>
      </c>
      <c r="L125" s="22" t="s">
        <v>398</v>
      </c>
      <c r="M125" s="22">
        <f t="shared" si="17"/>
      </c>
      <c r="N125" s="23" t="str">
        <f t="shared" si="18"/>
        <v>佐賀:</v>
      </c>
      <c r="O125" s="24">
        <v>41</v>
      </c>
      <c r="P125" s="25"/>
      <c r="Q125" s="25"/>
      <c r="R125" s="25"/>
      <c r="S125" s="25">
        <f t="shared" si="19"/>
      </c>
      <c r="T125" s="33" t="s">
        <v>159</v>
      </c>
      <c r="U125" s="26"/>
      <c r="V125" s="33"/>
      <c r="W125" s="27"/>
      <c r="X125" s="34" t="s">
        <v>417</v>
      </c>
      <c r="Y125" s="35" t="s">
        <v>156</v>
      </c>
      <c r="Z125" s="36"/>
      <c r="AA125" s="30" t="s">
        <v>3</v>
      </c>
      <c r="AB125" s="36"/>
      <c r="AC125" s="13"/>
      <c r="AD125" s="13">
        <v>4</v>
      </c>
      <c r="AE125" s="13">
        <v>4</v>
      </c>
      <c r="AF125" s="31"/>
    </row>
    <row r="126" spans="1:32" ht="22.5" customHeight="1">
      <c r="A126" s="13">
        <v>187</v>
      </c>
      <c r="B126" s="13" t="s">
        <v>157</v>
      </c>
      <c r="C126" s="13">
        <v>62</v>
      </c>
      <c r="D126" s="13" t="s">
        <v>158</v>
      </c>
      <c r="E126" s="14" t="str">
        <f t="shared" si="15"/>
        <v>ゆり-62-B</v>
      </c>
      <c r="F126" s="15" t="s">
        <v>159</v>
      </c>
      <c r="G126" s="16"/>
      <c r="H126" s="17" t="s">
        <v>399</v>
      </c>
      <c r="I126" s="18" t="s">
        <v>400</v>
      </c>
      <c r="J126" s="19">
        <v>21543</v>
      </c>
      <c r="K126" s="20" t="str">
        <f t="shared" si="16"/>
        <v>52歳</v>
      </c>
      <c r="L126" s="21" t="s">
        <v>398</v>
      </c>
      <c r="M126" s="22">
        <f t="shared" si="17"/>
      </c>
      <c r="N126" s="23" t="str">
        <f t="shared" si="18"/>
        <v>佐賀:</v>
      </c>
      <c r="O126" s="24">
        <v>41</v>
      </c>
      <c r="P126" s="25"/>
      <c r="Q126" s="25"/>
      <c r="R126" s="25"/>
      <c r="S126" s="25">
        <f t="shared" si="19"/>
      </c>
      <c r="T126" s="26" t="s">
        <v>159</v>
      </c>
      <c r="U126" s="26"/>
      <c r="V126" s="26"/>
      <c r="W126" s="27"/>
      <c r="X126" s="34" t="s">
        <v>417</v>
      </c>
      <c r="Y126" s="29" t="s">
        <v>156</v>
      </c>
      <c r="Z126" s="13"/>
      <c r="AA126" s="30" t="s">
        <v>3</v>
      </c>
      <c r="AB126" s="13"/>
      <c r="AC126" s="13"/>
      <c r="AD126" s="13">
        <v>4</v>
      </c>
      <c r="AE126" s="13">
        <v>4</v>
      </c>
      <c r="AF126" s="31"/>
    </row>
    <row r="127" spans="1:32" ht="22.5" customHeight="1">
      <c r="A127" s="13">
        <v>139</v>
      </c>
      <c r="B127" s="13" t="s">
        <v>130</v>
      </c>
      <c r="C127" s="13">
        <v>63</v>
      </c>
      <c r="D127" s="13" t="s">
        <v>135</v>
      </c>
      <c r="E127" s="14" t="str">
        <f t="shared" si="15"/>
        <v>ゆり-63-A</v>
      </c>
      <c r="F127" s="15" t="s">
        <v>127</v>
      </c>
      <c r="G127" s="15"/>
      <c r="H127" s="32" t="s">
        <v>334</v>
      </c>
      <c r="I127" s="18" t="s">
        <v>335</v>
      </c>
      <c r="J127" s="19">
        <v>20984</v>
      </c>
      <c r="K127" s="20" t="str">
        <f t="shared" si="16"/>
        <v>53歳</v>
      </c>
      <c r="L127" s="22" t="s">
        <v>310</v>
      </c>
      <c r="M127" s="22">
        <f t="shared" si="17"/>
      </c>
      <c r="N127" s="23" t="str">
        <f t="shared" si="18"/>
        <v>島根:</v>
      </c>
      <c r="O127" s="24">
        <v>32</v>
      </c>
      <c r="P127" s="25"/>
      <c r="Q127" s="25"/>
      <c r="R127" s="25"/>
      <c r="S127" s="25">
        <f t="shared" si="19"/>
      </c>
      <c r="T127" s="33"/>
      <c r="U127" s="26" t="s">
        <v>127</v>
      </c>
      <c r="V127" s="33" t="s">
        <v>130</v>
      </c>
      <c r="W127" s="27"/>
      <c r="X127" s="34" t="s">
        <v>417</v>
      </c>
      <c r="Y127" s="35" t="s">
        <v>129</v>
      </c>
      <c r="Z127" s="36" t="s">
        <v>311</v>
      </c>
      <c r="AA127" s="30" t="s">
        <v>3</v>
      </c>
      <c r="AB127" s="36" t="s">
        <v>311</v>
      </c>
      <c r="AC127" s="13"/>
      <c r="AD127" s="13"/>
      <c r="AE127" s="13"/>
      <c r="AF127" s="31"/>
    </row>
    <row r="128" spans="1:32" ht="22.5" customHeight="1">
      <c r="A128" s="13">
        <v>255</v>
      </c>
      <c r="B128" s="13" t="s">
        <v>46</v>
      </c>
      <c r="C128" s="13">
        <v>63</v>
      </c>
      <c r="D128" s="13" t="s">
        <v>48</v>
      </c>
      <c r="E128" s="14" t="str">
        <f t="shared" si="15"/>
        <v>ゆり-63-B</v>
      </c>
      <c r="F128" s="15" t="s">
        <v>41</v>
      </c>
      <c r="G128" s="16"/>
      <c r="H128" s="17" t="s">
        <v>308</v>
      </c>
      <c r="I128" s="18" t="s">
        <v>309</v>
      </c>
      <c r="J128" s="19">
        <v>21810</v>
      </c>
      <c r="K128" s="20" t="str">
        <f t="shared" si="16"/>
        <v>51歳</v>
      </c>
      <c r="L128" s="21" t="s">
        <v>310</v>
      </c>
      <c r="M128" s="22">
        <f t="shared" si="17"/>
      </c>
      <c r="N128" s="23" t="str">
        <f t="shared" si="18"/>
        <v>島根:</v>
      </c>
      <c r="O128" s="24">
        <v>32</v>
      </c>
      <c r="P128" s="25"/>
      <c r="Q128" s="25"/>
      <c r="R128" s="25"/>
      <c r="S128" s="25">
        <f t="shared" si="19"/>
      </c>
      <c r="T128" s="26"/>
      <c r="U128" s="26" t="s">
        <v>41</v>
      </c>
      <c r="V128" s="26" t="s">
        <v>46</v>
      </c>
      <c r="W128" s="27"/>
      <c r="X128" s="34" t="s">
        <v>417</v>
      </c>
      <c r="Y128" s="29" t="s">
        <v>52</v>
      </c>
      <c r="Z128" s="13" t="s">
        <v>311</v>
      </c>
      <c r="AA128" s="30" t="s">
        <v>3</v>
      </c>
      <c r="AB128" s="13" t="s">
        <v>311</v>
      </c>
      <c r="AC128" s="13"/>
      <c r="AD128" s="13"/>
      <c r="AE128" s="13"/>
      <c r="AF128" s="31"/>
    </row>
    <row r="129" spans="1:32" ht="22.5" customHeight="1">
      <c r="A129" s="13">
        <v>236</v>
      </c>
      <c r="B129" s="13" t="s">
        <v>46</v>
      </c>
      <c r="C129" s="13">
        <v>64</v>
      </c>
      <c r="D129" s="13" t="s">
        <v>58</v>
      </c>
      <c r="E129" s="14" t="str">
        <f t="shared" si="15"/>
        <v>ゆり-64-A</v>
      </c>
      <c r="F129" s="15" t="s">
        <v>41</v>
      </c>
      <c r="G129" s="15"/>
      <c r="H129" s="32" t="s">
        <v>281</v>
      </c>
      <c r="I129" s="18" t="s">
        <v>282</v>
      </c>
      <c r="J129" s="19">
        <v>20878</v>
      </c>
      <c r="K129" s="20" t="str">
        <f t="shared" si="16"/>
        <v>54歳</v>
      </c>
      <c r="L129" s="22" t="s">
        <v>274</v>
      </c>
      <c r="M129" s="22">
        <f t="shared" si="17"/>
      </c>
      <c r="N129" s="23" t="str">
        <f t="shared" si="18"/>
        <v>和歌山:</v>
      </c>
      <c r="O129" s="24">
        <v>30</v>
      </c>
      <c r="P129" s="25"/>
      <c r="Q129" s="25"/>
      <c r="R129" s="25"/>
      <c r="S129" s="25">
        <f t="shared" si="19"/>
      </c>
      <c r="T129" s="33" t="s">
        <v>41</v>
      </c>
      <c r="U129" s="26"/>
      <c r="V129" s="33"/>
      <c r="W129" s="27"/>
      <c r="X129" s="34" t="s">
        <v>417</v>
      </c>
      <c r="Y129" s="35" t="s">
        <v>52</v>
      </c>
      <c r="Z129" s="36"/>
      <c r="AA129" s="30" t="s">
        <v>3</v>
      </c>
      <c r="AB129" s="36"/>
      <c r="AC129" s="13"/>
      <c r="AD129" s="13">
        <v>11</v>
      </c>
      <c r="AE129" s="13">
        <v>11</v>
      </c>
      <c r="AF129" s="31"/>
    </row>
    <row r="130" spans="1:32" ht="22.5" customHeight="1">
      <c r="A130" s="13">
        <v>188</v>
      </c>
      <c r="B130" s="13" t="s">
        <v>234</v>
      </c>
      <c r="C130" s="13">
        <v>64</v>
      </c>
      <c r="D130" s="13" t="s">
        <v>242</v>
      </c>
      <c r="E130" s="14" t="str">
        <f t="shared" si="15"/>
        <v>ゆり-64-B</v>
      </c>
      <c r="F130" s="15" t="s">
        <v>232</v>
      </c>
      <c r="G130" s="16"/>
      <c r="H130" s="17" t="s">
        <v>254</v>
      </c>
      <c r="I130" s="18" t="s">
        <v>255</v>
      </c>
      <c r="J130" s="19">
        <v>20938</v>
      </c>
      <c r="K130" s="20" t="str">
        <f t="shared" si="16"/>
        <v>53歳</v>
      </c>
      <c r="L130" s="21" t="s">
        <v>253</v>
      </c>
      <c r="M130" s="22">
        <f t="shared" si="17"/>
      </c>
      <c r="N130" s="23" t="str">
        <f t="shared" si="18"/>
        <v>奈良:</v>
      </c>
      <c r="O130" s="24">
        <v>29</v>
      </c>
      <c r="P130" s="25"/>
      <c r="Q130" s="25"/>
      <c r="R130" s="25"/>
      <c r="S130" s="25">
        <f t="shared" si="19"/>
      </c>
      <c r="T130" s="26" t="s">
        <v>232</v>
      </c>
      <c r="U130" s="26"/>
      <c r="V130" s="26"/>
      <c r="W130" s="27"/>
      <c r="X130" s="34" t="s">
        <v>417</v>
      </c>
      <c r="Y130" s="29" t="s">
        <v>233</v>
      </c>
      <c r="Z130" s="13"/>
      <c r="AA130" s="30" t="s">
        <v>3</v>
      </c>
      <c r="AB130" s="13"/>
      <c r="AC130" s="13" t="s">
        <v>432</v>
      </c>
      <c r="AD130" s="13">
        <v>11</v>
      </c>
      <c r="AE130" s="13">
        <v>11</v>
      </c>
      <c r="AF130" s="31"/>
    </row>
    <row r="131" spans="1:32" ht="22.5" customHeight="1">
      <c r="A131" s="13">
        <v>154</v>
      </c>
      <c r="B131" s="13" t="s">
        <v>46</v>
      </c>
      <c r="C131" s="13">
        <v>65</v>
      </c>
      <c r="D131" s="13" t="s">
        <v>58</v>
      </c>
      <c r="E131" s="14" t="str">
        <f aca="true" t="shared" si="20" ref="E131:E153">B131&amp;"-"&amp;C131&amp;"-"&amp;D131</f>
        <v>ゆり-65-A</v>
      </c>
      <c r="F131" s="15" t="s">
        <v>41</v>
      </c>
      <c r="G131" s="15"/>
      <c r="H131" s="32" t="s">
        <v>176</v>
      </c>
      <c r="I131" s="18" t="s">
        <v>177</v>
      </c>
      <c r="J131" s="19">
        <v>21417</v>
      </c>
      <c r="K131" s="20" t="str">
        <f aca="true" t="shared" si="21" ref="K131:K153">IF(J131="","",DATEDIF(J131,"2011/4/1","y")&amp;"歳")</f>
        <v>52歳</v>
      </c>
      <c r="L131" s="22" t="s">
        <v>150</v>
      </c>
      <c r="M131" s="22">
        <f aca="true" t="shared" si="22" ref="M131:M153">IF(K131="60歳","還暦",IF(K131="70歳","古希",IF(K131="77歳","喜寿",IF(K131&gt;="80歳","長寿",""))))&amp;IF(W131="優勝",V131&amp;W131,"")</f>
      </c>
      <c r="N131" s="23" t="str">
        <f aca="true" t="shared" si="23" ref="N131:N153">L131&amp;":"&amp;M131</f>
        <v>愛知:</v>
      </c>
      <c r="O131" s="24">
        <v>23</v>
      </c>
      <c r="P131" s="25"/>
      <c r="Q131" s="25"/>
      <c r="R131" s="25"/>
      <c r="S131" s="25">
        <f aca="true" t="shared" si="24" ref="S131:S153">IF(K131="60歳","○","")</f>
      </c>
      <c r="T131" s="33"/>
      <c r="U131" s="26" t="s">
        <v>41</v>
      </c>
      <c r="V131" s="33" t="s">
        <v>46</v>
      </c>
      <c r="W131" s="27" t="s">
        <v>151</v>
      </c>
      <c r="X131" s="34" t="s">
        <v>417</v>
      </c>
      <c r="Y131" s="35" t="s">
        <v>52</v>
      </c>
      <c r="Z131" s="36"/>
      <c r="AA131" s="30" t="s">
        <v>3</v>
      </c>
      <c r="AB131" s="36"/>
      <c r="AC131" s="13"/>
      <c r="AD131" s="13">
        <v>3</v>
      </c>
      <c r="AE131" s="13">
        <v>3</v>
      </c>
      <c r="AF131" s="31"/>
    </row>
    <row r="132" spans="1:32" ht="22.5" customHeight="1">
      <c r="A132" s="13">
        <v>153</v>
      </c>
      <c r="B132" s="13" t="s">
        <v>46</v>
      </c>
      <c r="C132" s="13">
        <v>65</v>
      </c>
      <c r="D132" s="13" t="s">
        <v>48</v>
      </c>
      <c r="E132" s="14" t="str">
        <f t="shared" si="20"/>
        <v>ゆり-65-B</v>
      </c>
      <c r="F132" s="15" t="s">
        <v>41</v>
      </c>
      <c r="G132" s="16"/>
      <c r="H132" s="17" t="s">
        <v>148</v>
      </c>
      <c r="I132" s="18" t="s">
        <v>149</v>
      </c>
      <c r="J132" s="19">
        <v>18537</v>
      </c>
      <c r="K132" s="20" t="str">
        <f t="shared" si="21"/>
        <v>60歳</v>
      </c>
      <c r="L132" s="21" t="s">
        <v>150</v>
      </c>
      <c r="M132" s="22" t="str">
        <f t="shared" si="22"/>
        <v>還暦</v>
      </c>
      <c r="N132" s="23" t="str">
        <f t="shared" si="23"/>
        <v>愛知:還暦</v>
      </c>
      <c r="O132" s="24">
        <v>23</v>
      </c>
      <c r="P132" s="25"/>
      <c r="Q132" s="25"/>
      <c r="R132" s="25"/>
      <c r="S132" s="25" t="str">
        <f t="shared" si="24"/>
        <v>○</v>
      </c>
      <c r="T132" s="26"/>
      <c r="U132" s="26" t="s">
        <v>41</v>
      </c>
      <c r="V132" s="26" t="s">
        <v>46</v>
      </c>
      <c r="W132" s="27" t="s">
        <v>151</v>
      </c>
      <c r="X132" s="34" t="s">
        <v>417</v>
      </c>
      <c r="Y132" s="29" t="s">
        <v>52</v>
      </c>
      <c r="Z132" s="13"/>
      <c r="AA132" s="30" t="s">
        <v>3</v>
      </c>
      <c r="AB132" s="13"/>
      <c r="AC132" s="13"/>
      <c r="AD132" s="13">
        <v>3</v>
      </c>
      <c r="AE132" s="13">
        <v>3</v>
      </c>
      <c r="AF132" s="31"/>
    </row>
    <row r="133" spans="1:32" ht="22.5" customHeight="1">
      <c r="A133" s="13">
        <v>149</v>
      </c>
      <c r="B133" s="13" t="s">
        <v>46</v>
      </c>
      <c r="C133" s="13">
        <v>66</v>
      </c>
      <c r="D133" s="13" t="s">
        <v>58</v>
      </c>
      <c r="E133" s="14" t="str">
        <f t="shared" si="20"/>
        <v>ゆり-66-A</v>
      </c>
      <c r="F133" s="15" t="s">
        <v>41</v>
      </c>
      <c r="G133" s="15"/>
      <c r="H133" s="32" t="s">
        <v>69</v>
      </c>
      <c r="I133" s="18" t="s">
        <v>70</v>
      </c>
      <c r="J133" s="19">
        <v>21027</v>
      </c>
      <c r="K133" s="20" t="str">
        <f t="shared" si="21"/>
        <v>53歳</v>
      </c>
      <c r="L133" s="22" t="s">
        <v>68</v>
      </c>
      <c r="M133" s="22">
        <f t="shared" si="22"/>
      </c>
      <c r="N133" s="23" t="str">
        <f t="shared" si="23"/>
        <v>栃木:</v>
      </c>
      <c r="O133" s="24">
        <v>9</v>
      </c>
      <c r="P133" s="25"/>
      <c r="Q133" s="25"/>
      <c r="R133" s="25"/>
      <c r="S133" s="25">
        <f t="shared" si="24"/>
      </c>
      <c r="T133" s="33"/>
      <c r="U133" s="26" t="s">
        <v>41</v>
      </c>
      <c r="V133" s="33" t="s">
        <v>46</v>
      </c>
      <c r="W133" s="27"/>
      <c r="X133" s="34" t="s">
        <v>417</v>
      </c>
      <c r="Y133" s="35" t="s">
        <v>52</v>
      </c>
      <c r="Z133" s="36"/>
      <c r="AA133" s="30" t="s">
        <v>3</v>
      </c>
      <c r="AB133" s="36"/>
      <c r="AC133" s="13"/>
      <c r="AD133" s="13">
        <v>4</v>
      </c>
      <c r="AE133" s="13">
        <v>4</v>
      </c>
      <c r="AF133" s="31"/>
    </row>
    <row r="134" spans="1:32" ht="22.5" customHeight="1">
      <c r="A134" s="13">
        <v>150</v>
      </c>
      <c r="B134" s="13" t="s">
        <v>46</v>
      </c>
      <c r="C134" s="13">
        <v>66</v>
      </c>
      <c r="D134" s="13" t="s">
        <v>48</v>
      </c>
      <c r="E134" s="14" t="str">
        <f t="shared" si="20"/>
        <v>ゆり-66-B</v>
      </c>
      <c r="F134" s="15" t="s">
        <v>41</v>
      </c>
      <c r="G134" s="16"/>
      <c r="H134" s="17" t="s">
        <v>66</v>
      </c>
      <c r="I134" s="18" t="s">
        <v>67</v>
      </c>
      <c r="J134" s="19">
        <v>21057</v>
      </c>
      <c r="K134" s="20" t="str">
        <f t="shared" si="21"/>
        <v>53歳</v>
      </c>
      <c r="L134" s="21" t="s">
        <v>68</v>
      </c>
      <c r="M134" s="22">
        <f t="shared" si="22"/>
      </c>
      <c r="N134" s="23" t="str">
        <f t="shared" si="23"/>
        <v>栃木:</v>
      </c>
      <c r="O134" s="24">
        <v>9</v>
      </c>
      <c r="P134" s="25"/>
      <c r="Q134" s="25"/>
      <c r="R134" s="25"/>
      <c r="S134" s="25">
        <f t="shared" si="24"/>
      </c>
      <c r="T134" s="26" t="s">
        <v>41</v>
      </c>
      <c r="U134" s="26"/>
      <c r="V134" s="26"/>
      <c r="W134" s="27"/>
      <c r="X134" s="34" t="s">
        <v>417</v>
      </c>
      <c r="Y134" s="29" t="s">
        <v>52</v>
      </c>
      <c r="Z134" s="13"/>
      <c r="AA134" s="30" t="s">
        <v>3</v>
      </c>
      <c r="AB134" s="13"/>
      <c r="AC134" s="13"/>
      <c r="AD134" s="13">
        <v>4</v>
      </c>
      <c r="AE134" s="13">
        <v>4</v>
      </c>
      <c r="AF134" s="31"/>
    </row>
    <row r="135" spans="1:32" ht="22.5" customHeight="1">
      <c r="A135" s="13">
        <v>237</v>
      </c>
      <c r="B135" s="13" t="s">
        <v>234</v>
      </c>
      <c r="C135" s="13">
        <v>67</v>
      </c>
      <c r="D135" s="13" t="s">
        <v>235</v>
      </c>
      <c r="E135" s="14" t="str">
        <f t="shared" si="20"/>
        <v>ゆり-67-A</v>
      </c>
      <c r="F135" s="15" t="s">
        <v>232</v>
      </c>
      <c r="G135" s="15"/>
      <c r="H135" s="32" t="s">
        <v>238</v>
      </c>
      <c r="I135" s="18" t="s">
        <v>239</v>
      </c>
      <c r="J135" s="19">
        <v>21305</v>
      </c>
      <c r="K135" s="20" t="str">
        <f t="shared" si="21"/>
        <v>52歳</v>
      </c>
      <c r="L135" s="22" t="s">
        <v>231</v>
      </c>
      <c r="M135" s="22">
        <f t="shared" si="22"/>
      </c>
      <c r="N135" s="23" t="str">
        <f t="shared" si="23"/>
        <v>兵庫:</v>
      </c>
      <c r="O135" s="24">
        <v>28</v>
      </c>
      <c r="P135" s="25"/>
      <c r="Q135" s="25"/>
      <c r="R135" s="25"/>
      <c r="S135" s="25">
        <f t="shared" si="24"/>
      </c>
      <c r="T135" s="33" t="s">
        <v>232</v>
      </c>
      <c r="U135" s="26"/>
      <c r="V135" s="33"/>
      <c r="W135" s="27"/>
      <c r="X135" s="34" t="s">
        <v>417</v>
      </c>
      <c r="Y135" s="35" t="s">
        <v>233</v>
      </c>
      <c r="Z135" s="36"/>
      <c r="AA135" s="30" t="s">
        <v>3</v>
      </c>
      <c r="AB135" s="36"/>
      <c r="AC135" s="13"/>
      <c r="AD135" s="13">
        <v>11</v>
      </c>
      <c r="AE135" s="13"/>
      <c r="AF135" s="31"/>
    </row>
    <row r="136" spans="1:32" ht="22.5" customHeight="1">
      <c r="A136" s="13">
        <v>238</v>
      </c>
      <c r="B136" s="13" t="s">
        <v>234</v>
      </c>
      <c r="C136" s="13">
        <v>67</v>
      </c>
      <c r="D136" s="13" t="s">
        <v>242</v>
      </c>
      <c r="E136" s="14" t="str">
        <f t="shared" si="20"/>
        <v>ゆり-67-B</v>
      </c>
      <c r="F136" s="15" t="s">
        <v>232</v>
      </c>
      <c r="G136" s="16"/>
      <c r="H136" s="17" t="s">
        <v>247</v>
      </c>
      <c r="I136" s="18" t="s">
        <v>248</v>
      </c>
      <c r="J136" s="19">
        <v>22361</v>
      </c>
      <c r="K136" s="20" t="str">
        <f t="shared" si="21"/>
        <v>50歳</v>
      </c>
      <c r="L136" s="21" t="s">
        <v>231</v>
      </c>
      <c r="M136" s="22">
        <f t="shared" si="22"/>
      </c>
      <c r="N136" s="23" t="str">
        <f t="shared" si="23"/>
        <v>兵庫:</v>
      </c>
      <c r="O136" s="24">
        <v>28</v>
      </c>
      <c r="P136" s="25"/>
      <c r="Q136" s="25"/>
      <c r="R136" s="25"/>
      <c r="S136" s="25">
        <f t="shared" si="24"/>
      </c>
      <c r="T136" s="26" t="s">
        <v>232</v>
      </c>
      <c r="U136" s="26"/>
      <c r="V136" s="26"/>
      <c r="W136" s="27"/>
      <c r="X136" s="34" t="s">
        <v>417</v>
      </c>
      <c r="Y136" s="29" t="s">
        <v>233</v>
      </c>
      <c r="Z136" s="13"/>
      <c r="AA136" s="30" t="s">
        <v>3</v>
      </c>
      <c r="AB136" s="13"/>
      <c r="AC136" s="13"/>
      <c r="AD136" s="13">
        <v>11</v>
      </c>
      <c r="AE136" s="13"/>
      <c r="AF136" s="31"/>
    </row>
    <row r="137" spans="1:32" ht="22.5" customHeight="1">
      <c r="A137" s="13">
        <v>233</v>
      </c>
      <c r="B137" s="13" t="s">
        <v>46</v>
      </c>
      <c r="C137" s="13">
        <v>68</v>
      </c>
      <c r="D137" s="13" t="s">
        <v>58</v>
      </c>
      <c r="E137" s="14" t="str">
        <f t="shared" si="20"/>
        <v>ゆり-68-A</v>
      </c>
      <c r="F137" s="15" t="s">
        <v>41</v>
      </c>
      <c r="G137" s="15"/>
      <c r="H137" s="32" t="s">
        <v>82</v>
      </c>
      <c r="I137" s="18" t="s">
        <v>83</v>
      </c>
      <c r="J137" s="19">
        <v>19904</v>
      </c>
      <c r="K137" s="20" t="str">
        <f t="shared" si="21"/>
        <v>56歳</v>
      </c>
      <c r="L137" s="22" t="s">
        <v>78</v>
      </c>
      <c r="M137" s="22">
        <f t="shared" si="22"/>
      </c>
      <c r="N137" s="23" t="str">
        <f t="shared" si="23"/>
        <v>埼玉:</v>
      </c>
      <c r="O137" s="24">
        <v>11</v>
      </c>
      <c r="P137" s="25"/>
      <c r="Q137" s="25"/>
      <c r="R137" s="25"/>
      <c r="S137" s="25">
        <f t="shared" si="24"/>
      </c>
      <c r="T137" s="33"/>
      <c r="U137" s="26" t="s">
        <v>84</v>
      </c>
      <c r="V137" s="33" t="s">
        <v>85</v>
      </c>
      <c r="W137" s="27"/>
      <c r="X137" s="34" t="s">
        <v>417</v>
      </c>
      <c r="Y137" s="35" t="s">
        <v>86</v>
      </c>
      <c r="Z137" s="36"/>
      <c r="AA137" s="30" t="s">
        <v>3</v>
      </c>
      <c r="AB137" s="36"/>
      <c r="AC137" s="13"/>
      <c r="AD137" s="13">
        <v>11</v>
      </c>
      <c r="AE137" s="13">
        <v>11</v>
      </c>
      <c r="AF137" s="31"/>
    </row>
    <row r="138" spans="1:32" ht="22.5" customHeight="1">
      <c r="A138" s="13">
        <v>213</v>
      </c>
      <c r="B138" s="13" t="s">
        <v>46</v>
      </c>
      <c r="C138" s="13">
        <v>68</v>
      </c>
      <c r="D138" s="13" t="s">
        <v>48</v>
      </c>
      <c r="E138" s="14" t="str">
        <f t="shared" si="20"/>
        <v>ゆり-68-B</v>
      </c>
      <c r="F138" s="15" t="s">
        <v>41</v>
      </c>
      <c r="G138" s="16"/>
      <c r="H138" s="17" t="s">
        <v>76</v>
      </c>
      <c r="I138" s="18" t="s">
        <v>77</v>
      </c>
      <c r="J138" s="19">
        <v>22344</v>
      </c>
      <c r="K138" s="20" t="str">
        <f t="shared" si="21"/>
        <v>50歳</v>
      </c>
      <c r="L138" s="21" t="s">
        <v>78</v>
      </c>
      <c r="M138" s="22">
        <f t="shared" si="22"/>
      </c>
      <c r="N138" s="23" t="str">
        <f t="shared" si="23"/>
        <v>埼玉:</v>
      </c>
      <c r="O138" s="24">
        <v>11</v>
      </c>
      <c r="P138" s="25"/>
      <c r="Q138" s="25"/>
      <c r="R138" s="25"/>
      <c r="S138" s="25">
        <f t="shared" si="24"/>
      </c>
      <c r="T138" s="26"/>
      <c r="U138" s="26" t="s">
        <v>41</v>
      </c>
      <c r="V138" s="26" t="s">
        <v>79</v>
      </c>
      <c r="W138" s="27"/>
      <c r="X138" s="34" t="s">
        <v>417</v>
      </c>
      <c r="Y138" s="29" t="s">
        <v>52</v>
      </c>
      <c r="Z138" s="13"/>
      <c r="AA138" s="30" t="s">
        <v>3</v>
      </c>
      <c r="AB138" s="13"/>
      <c r="AC138" s="13"/>
      <c r="AD138" s="13">
        <v>11</v>
      </c>
      <c r="AE138" s="13">
        <v>11</v>
      </c>
      <c r="AF138" s="31"/>
    </row>
    <row r="139" spans="1:32" ht="22.5" customHeight="1">
      <c r="A139" s="13">
        <v>227</v>
      </c>
      <c r="B139" s="13" t="s">
        <v>46</v>
      </c>
      <c r="C139" s="13">
        <v>69</v>
      </c>
      <c r="D139" s="13" t="s">
        <v>58</v>
      </c>
      <c r="E139" s="14" t="str">
        <f t="shared" si="20"/>
        <v>ゆり-69-A</v>
      </c>
      <c r="F139" s="15" t="s">
        <v>41</v>
      </c>
      <c r="G139" s="15"/>
      <c r="H139" s="32" t="s">
        <v>288</v>
      </c>
      <c r="I139" s="18" t="s">
        <v>289</v>
      </c>
      <c r="J139" s="19">
        <v>18783</v>
      </c>
      <c r="K139" s="20" t="str">
        <f t="shared" si="21"/>
        <v>59歳</v>
      </c>
      <c r="L139" s="22" t="s">
        <v>287</v>
      </c>
      <c r="M139" s="22">
        <f t="shared" si="22"/>
      </c>
      <c r="N139" s="23" t="str">
        <f t="shared" si="23"/>
        <v>鳥取:</v>
      </c>
      <c r="O139" s="24">
        <v>31</v>
      </c>
      <c r="P139" s="25"/>
      <c r="Q139" s="25"/>
      <c r="R139" s="25"/>
      <c r="S139" s="25">
        <f t="shared" si="24"/>
      </c>
      <c r="T139" s="33" t="s">
        <v>41</v>
      </c>
      <c r="U139" s="26"/>
      <c r="V139" s="33"/>
      <c r="W139" s="27"/>
      <c r="X139" s="34" t="s">
        <v>417</v>
      </c>
      <c r="Y139" s="35" t="s">
        <v>52</v>
      </c>
      <c r="Z139" s="36"/>
      <c r="AA139" s="30" t="s">
        <v>3</v>
      </c>
      <c r="AB139" s="36"/>
      <c r="AC139" s="13" t="s">
        <v>444</v>
      </c>
      <c r="AD139" s="13"/>
      <c r="AE139" s="13"/>
      <c r="AF139" s="31"/>
    </row>
    <row r="140" spans="1:32" ht="22.5" customHeight="1">
      <c r="A140" s="13">
        <v>228</v>
      </c>
      <c r="B140" s="13" t="s">
        <v>46</v>
      </c>
      <c r="C140" s="13">
        <v>69</v>
      </c>
      <c r="D140" s="13" t="s">
        <v>48</v>
      </c>
      <c r="E140" s="14" t="str">
        <f t="shared" si="20"/>
        <v>ゆり-69-B</v>
      </c>
      <c r="F140" s="15" t="s">
        <v>41</v>
      </c>
      <c r="G140" s="16"/>
      <c r="H140" s="17" t="s">
        <v>300</v>
      </c>
      <c r="I140" s="18" t="s">
        <v>301</v>
      </c>
      <c r="J140" s="19">
        <v>21981</v>
      </c>
      <c r="K140" s="20" t="str">
        <f t="shared" si="21"/>
        <v>51歳</v>
      </c>
      <c r="L140" s="21" t="s">
        <v>287</v>
      </c>
      <c r="M140" s="22">
        <f t="shared" si="22"/>
      </c>
      <c r="N140" s="23" t="str">
        <f t="shared" si="23"/>
        <v>鳥取:</v>
      </c>
      <c r="O140" s="24">
        <v>31</v>
      </c>
      <c r="P140" s="25"/>
      <c r="Q140" s="25"/>
      <c r="R140" s="25"/>
      <c r="S140" s="25">
        <f t="shared" si="24"/>
      </c>
      <c r="T140" s="26" t="s">
        <v>41</v>
      </c>
      <c r="U140" s="26"/>
      <c r="V140" s="26"/>
      <c r="W140" s="27"/>
      <c r="X140" s="34" t="s">
        <v>417</v>
      </c>
      <c r="Y140" s="29" t="s">
        <v>52</v>
      </c>
      <c r="Z140" s="13"/>
      <c r="AA140" s="30" t="s">
        <v>3</v>
      </c>
      <c r="AB140" s="13"/>
      <c r="AC140" s="13"/>
      <c r="AD140" s="13"/>
      <c r="AE140" s="13"/>
      <c r="AF140" s="31"/>
    </row>
    <row r="141" spans="1:32" ht="22.5" customHeight="1">
      <c r="A141" s="13">
        <v>186</v>
      </c>
      <c r="B141" s="13" t="s">
        <v>130</v>
      </c>
      <c r="C141" s="13">
        <v>70</v>
      </c>
      <c r="D141" s="13" t="s">
        <v>135</v>
      </c>
      <c r="E141" s="14" t="str">
        <f t="shared" si="20"/>
        <v>ゆり-70-A</v>
      </c>
      <c r="F141" s="15" t="s">
        <v>127</v>
      </c>
      <c r="G141" s="15"/>
      <c r="H141" s="32" t="s">
        <v>339</v>
      </c>
      <c r="I141" s="18" t="s">
        <v>340</v>
      </c>
      <c r="J141" s="19">
        <v>21876</v>
      </c>
      <c r="K141" s="20" t="str">
        <f t="shared" si="21"/>
        <v>51歳</v>
      </c>
      <c r="L141" s="22" t="s">
        <v>338</v>
      </c>
      <c r="M141" s="22">
        <f t="shared" si="22"/>
      </c>
      <c r="N141" s="23" t="str">
        <f t="shared" si="23"/>
        <v>岡山:</v>
      </c>
      <c r="O141" s="24">
        <v>33</v>
      </c>
      <c r="P141" s="25"/>
      <c r="Q141" s="25"/>
      <c r="R141" s="25"/>
      <c r="S141" s="25">
        <f t="shared" si="24"/>
      </c>
      <c r="T141" s="33" t="s">
        <v>127</v>
      </c>
      <c r="U141" s="26"/>
      <c r="V141" s="33"/>
      <c r="W141" s="27"/>
      <c r="X141" s="34" t="s">
        <v>417</v>
      </c>
      <c r="Y141" s="35" t="s">
        <v>129</v>
      </c>
      <c r="Z141" s="36"/>
      <c r="AA141" s="30" t="s">
        <v>3</v>
      </c>
      <c r="AB141" s="36"/>
      <c r="AC141" s="113"/>
      <c r="AD141" s="37">
        <v>7</v>
      </c>
      <c r="AE141" s="37"/>
      <c r="AF141" s="4"/>
    </row>
    <row r="142" spans="1:32" ht="22.5" customHeight="1">
      <c r="A142" s="13">
        <v>277</v>
      </c>
      <c r="B142" s="13" t="s">
        <v>130</v>
      </c>
      <c r="C142" s="13">
        <v>70</v>
      </c>
      <c r="D142" s="13" t="s">
        <v>131</v>
      </c>
      <c r="E142" s="14" t="str">
        <f t="shared" si="20"/>
        <v>ゆり-70-B</v>
      </c>
      <c r="F142" s="15" t="s">
        <v>127</v>
      </c>
      <c r="G142" s="16"/>
      <c r="H142" s="17" t="s">
        <v>336</v>
      </c>
      <c r="I142" s="18" t="s">
        <v>337</v>
      </c>
      <c r="J142" s="19">
        <v>21918</v>
      </c>
      <c r="K142" s="20" t="str">
        <f t="shared" si="21"/>
        <v>51歳</v>
      </c>
      <c r="L142" s="21" t="s">
        <v>338</v>
      </c>
      <c r="M142" s="22">
        <f t="shared" si="22"/>
      </c>
      <c r="N142" s="23" t="str">
        <f t="shared" si="23"/>
        <v>岡山:</v>
      </c>
      <c r="O142" s="24">
        <v>33</v>
      </c>
      <c r="P142" s="25"/>
      <c r="Q142" s="25"/>
      <c r="R142" s="25"/>
      <c r="S142" s="25">
        <f t="shared" si="24"/>
      </c>
      <c r="T142" s="26" t="s">
        <v>127</v>
      </c>
      <c r="U142" s="26"/>
      <c r="V142" s="26"/>
      <c r="W142" s="27"/>
      <c r="X142" s="34" t="s">
        <v>417</v>
      </c>
      <c r="Y142" s="29" t="s">
        <v>129</v>
      </c>
      <c r="Z142" s="13"/>
      <c r="AA142" s="30" t="s">
        <v>3</v>
      </c>
      <c r="AB142" s="13"/>
      <c r="AC142" s="13"/>
      <c r="AD142" s="13">
        <v>7</v>
      </c>
      <c r="AE142" s="13"/>
      <c r="AF142" s="31"/>
    </row>
    <row r="143" spans="1:32" ht="22.5" customHeight="1">
      <c r="A143" s="13">
        <v>185</v>
      </c>
      <c r="B143" s="13" t="s">
        <v>157</v>
      </c>
      <c r="C143" s="13">
        <v>71</v>
      </c>
      <c r="D143" s="13" t="s">
        <v>165</v>
      </c>
      <c r="E143" s="14" t="str">
        <f t="shared" si="20"/>
        <v>ゆり-71-A</v>
      </c>
      <c r="F143" s="15" t="s">
        <v>159</v>
      </c>
      <c r="G143" s="15"/>
      <c r="H143" s="32" t="s">
        <v>388</v>
      </c>
      <c r="I143" s="18" t="s">
        <v>389</v>
      </c>
      <c r="J143" s="19">
        <v>20843</v>
      </c>
      <c r="K143" s="20" t="str">
        <f t="shared" si="21"/>
        <v>54歳</v>
      </c>
      <c r="L143" s="22" t="s">
        <v>387</v>
      </c>
      <c r="M143" s="22">
        <f t="shared" si="22"/>
      </c>
      <c r="N143" s="23" t="str">
        <f t="shared" si="23"/>
        <v>愛媛:</v>
      </c>
      <c r="O143" s="24">
        <v>38</v>
      </c>
      <c r="P143" s="25"/>
      <c r="Q143" s="25"/>
      <c r="R143" s="25"/>
      <c r="S143" s="25">
        <f t="shared" si="24"/>
      </c>
      <c r="T143" s="33" t="s">
        <v>159</v>
      </c>
      <c r="U143" s="26"/>
      <c r="V143" s="33"/>
      <c r="W143" s="27"/>
      <c r="X143" s="34" t="s">
        <v>417</v>
      </c>
      <c r="Y143" s="35" t="s">
        <v>156</v>
      </c>
      <c r="Z143" s="36"/>
      <c r="AA143" s="30" t="s">
        <v>3</v>
      </c>
      <c r="AB143" s="36"/>
      <c r="AC143" s="13"/>
      <c r="AD143" s="13">
        <v>10</v>
      </c>
      <c r="AE143" s="13">
        <v>10</v>
      </c>
      <c r="AF143" s="31"/>
    </row>
    <row r="144" spans="1:32" ht="22.5" customHeight="1">
      <c r="A144" s="13">
        <v>278</v>
      </c>
      <c r="B144" s="13" t="s">
        <v>157</v>
      </c>
      <c r="C144" s="13">
        <v>71</v>
      </c>
      <c r="D144" s="13" t="s">
        <v>158</v>
      </c>
      <c r="E144" s="14" t="str">
        <f t="shared" si="20"/>
        <v>ゆり-71-B</v>
      </c>
      <c r="F144" s="15" t="s">
        <v>159</v>
      </c>
      <c r="G144" s="16"/>
      <c r="H144" s="17" t="s">
        <v>392</v>
      </c>
      <c r="I144" s="18" t="s">
        <v>393</v>
      </c>
      <c r="J144" s="19">
        <v>20030</v>
      </c>
      <c r="K144" s="20" t="str">
        <f t="shared" si="21"/>
        <v>56歳</v>
      </c>
      <c r="L144" s="21" t="s">
        <v>387</v>
      </c>
      <c r="M144" s="22">
        <f t="shared" si="22"/>
      </c>
      <c r="N144" s="23" t="str">
        <f t="shared" si="23"/>
        <v>愛媛:</v>
      </c>
      <c r="O144" s="24">
        <v>38</v>
      </c>
      <c r="P144" s="25"/>
      <c r="Q144" s="25"/>
      <c r="R144" s="25"/>
      <c r="S144" s="25">
        <f t="shared" si="24"/>
      </c>
      <c r="T144" s="26" t="s">
        <v>159</v>
      </c>
      <c r="U144" s="26"/>
      <c r="V144" s="26"/>
      <c r="W144" s="27"/>
      <c r="X144" s="34" t="s">
        <v>417</v>
      </c>
      <c r="Y144" s="29" t="s">
        <v>156</v>
      </c>
      <c r="Z144" s="13"/>
      <c r="AA144" s="30" t="s">
        <v>3</v>
      </c>
      <c r="AB144" s="13"/>
      <c r="AC144" s="13" t="s">
        <v>451</v>
      </c>
      <c r="AD144" s="13">
        <v>10</v>
      </c>
      <c r="AE144" s="13">
        <v>10</v>
      </c>
      <c r="AF144" s="31"/>
    </row>
    <row r="145" spans="1:32" s="91" customFormat="1" ht="22.5" customHeight="1">
      <c r="A145" s="74">
        <v>163</v>
      </c>
      <c r="B145" s="13" t="s">
        <v>130</v>
      </c>
      <c r="C145" s="13">
        <v>72</v>
      </c>
      <c r="D145" s="13" t="s">
        <v>135</v>
      </c>
      <c r="E145" s="14" t="str">
        <f t="shared" si="20"/>
        <v>ゆり-72-A</v>
      </c>
      <c r="F145" s="15" t="s">
        <v>127</v>
      </c>
      <c r="G145" s="15"/>
      <c r="H145" s="32" t="s">
        <v>223</v>
      </c>
      <c r="I145" s="18" t="s">
        <v>224</v>
      </c>
      <c r="J145" s="19">
        <v>20950</v>
      </c>
      <c r="K145" s="20" t="str">
        <f t="shared" si="21"/>
        <v>53歳</v>
      </c>
      <c r="L145" s="22" t="s">
        <v>207</v>
      </c>
      <c r="M145" s="22">
        <f t="shared" si="22"/>
      </c>
      <c r="N145" s="23" t="str">
        <f t="shared" si="23"/>
        <v>大阪:</v>
      </c>
      <c r="O145" s="24">
        <v>27</v>
      </c>
      <c r="P145" s="25"/>
      <c r="Q145" s="25"/>
      <c r="R145" s="25"/>
      <c r="S145" s="25">
        <f t="shared" si="24"/>
      </c>
      <c r="T145" s="33" t="s">
        <v>127</v>
      </c>
      <c r="U145" s="26"/>
      <c r="V145" s="33"/>
      <c r="W145" s="27"/>
      <c r="X145" s="34" t="s">
        <v>417</v>
      </c>
      <c r="Y145" s="35" t="s">
        <v>129</v>
      </c>
      <c r="Z145" s="36"/>
      <c r="AA145" s="30" t="s">
        <v>3</v>
      </c>
      <c r="AB145" s="36"/>
      <c r="AC145" s="13" t="s">
        <v>430</v>
      </c>
      <c r="AD145" s="13">
        <v>11</v>
      </c>
      <c r="AE145" s="13"/>
      <c r="AF145" s="31"/>
    </row>
    <row r="146" spans="1:32" s="91" customFormat="1" ht="22.5" customHeight="1">
      <c r="A146" s="74">
        <v>164</v>
      </c>
      <c r="B146" s="13" t="s">
        <v>130</v>
      </c>
      <c r="C146" s="13">
        <v>72</v>
      </c>
      <c r="D146" s="13" t="s">
        <v>131</v>
      </c>
      <c r="E146" s="14" t="str">
        <f t="shared" si="20"/>
        <v>ゆり-72-B</v>
      </c>
      <c r="F146" s="15" t="s">
        <v>127</v>
      </c>
      <c r="G146" s="16"/>
      <c r="H146" s="17" t="s">
        <v>221</v>
      </c>
      <c r="I146" s="18" t="s">
        <v>222</v>
      </c>
      <c r="J146" s="19">
        <v>22125</v>
      </c>
      <c r="K146" s="20" t="str">
        <f t="shared" si="21"/>
        <v>50歳</v>
      </c>
      <c r="L146" s="21" t="s">
        <v>207</v>
      </c>
      <c r="M146" s="22">
        <f t="shared" si="22"/>
      </c>
      <c r="N146" s="23" t="str">
        <f t="shared" si="23"/>
        <v>大阪:</v>
      </c>
      <c r="O146" s="24">
        <v>27</v>
      </c>
      <c r="P146" s="25"/>
      <c r="Q146" s="25"/>
      <c r="R146" s="25"/>
      <c r="S146" s="25">
        <f t="shared" si="24"/>
      </c>
      <c r="T146" s="26" t="s">
        <v>127</v>
      </c>
      <c r="U146" s="26"/>
      <c r="V146" s="26"/>
      <c r="W146" s="27"/>
      <c r="X146" s="34" t="s">
        <v>417</v>
      </c>
      <c r="Y146" s="29" t="s">
        <v>129</v>
      </c>
      <c r="Z146" s="13"/>
      <c r="AA146" s="30" t="s">
        <v>3</v>
      </c>
      <c r="AB146" s="13"/>
      <c r="AC146" s="13" t="s">
        <v>430</v>
      </c>
      <c r="AD146" s="13">
        <v>11</v>
      </c>
      <c r="AE146" s="13"/>
      <c r="AF146" s="31"/>
    </row>
    <row r="147" spans="1:32" ht="22.5" customHeight="1">
      <c r="A147" s="13">
        <v>259</v>
      </c>
      <c r="B147" s="13" t="s">
        <v>46</v>
      </c>
      <c r="C147" s="13">
        <v>73</v>
      </c>
      <c r="D147" s="13" t="s">
        <v>58</v>
      </c>
      <c r="E147" s="14" t="str">
        <f t="shared" si="20"/>
        <v>ゆり-73-A</v>
      </c>
      <c r="F147" s="15" t="s">
        <v>41</v>
      </c>
      <c r="G147" s="15"/>
      <c r="H147" s="32" t="s">
        <v>140</v>
      </c>
      <c r="I147" s="18" t="s">
        <v>141</v>
      </c>
      <c r="J147" s="19">
        <v>21616</v>
      </c>
      <c r="K147" s="20" t="str">
        <f t="shared" si="21"/>
        <v>52歳</v>
      </c>
      <c r="L147" s="22" t="s">
        <v>142</v>
      </c>
      <c r="M147" s="22">
        <f t="shared" si="22"/>
      </c>
      <c r="N147" s="23" t="str">
        <f t="shared" si="23"/>
        <v>新潟:</v>
      </c>
      <c r="O147" s="24">
        <v>15</v>
      </c>
      <c r="P147" s="25">
        <f>IF(K147&gt;="80歳","○","")</f>
      </c>
      <c r="Q147" s="25">
        <f>IF(K147="77歳","○","")</f>
      </c>
      <c r="R147" s="25">
        <f>IF(K147="70歳","○","")</f>
      </c>
      <c r="S147" s="25">
        <f t="shared" si="24"/>
      </c>
      <c r="T147" s="33"/>
      <c r="U147" s="26" t="s">
        <v>41</v>
      </c>
      <c r="V147" s="33" t="s">
        <v>46</v>
      </c>
      <c r="W147" s="27" t="s">
        <v>51</v>
      </c>
      <c r="X147" s="34" t="s">
        <v>417</v>
      </c>
      <c r="Y147" s="35" t="s">
        <v>52</v>
      </c>
      <c r="Z147" s="36"/>
      <c r="AA147" s="30" t="s">
        <v>3</v>
      </c>
      <c r="AB147" s="36"/>
      <c r="AC147" s="13"/>
      <c r="AD147" s="13">
        <v>11</v>
      </c>
      <c r="AE147" s="13">
        <v>11</v>
      </c>
      <c r="AF147" s="31"/>
    </row>
    <row r="148" spans="1:32" ht="22.5" customHeight="1">
      <c r="A148" s="13">
        <v>260</v>
      </c>
      <c r="B148" s="13" t="s">
        <v>46</v>
      </c>
      <c r="C148" s="13">
        <v>73</v>
      </c>
      <c r="D148" s="13" t="s">
        <v>48</v>
      </c>
      <c r="E148" s="14" t="str">
        <f t="shared" si="20"/>
        <v>ゆり-73-B</v>
      </c>
      <c r="F148" s="15" t="s">
        <v>41</v>
      </c>
      <c r="G148" s="16"/>
      <c r="H148" s="17" t="s">
        <v>49</v>
      </c>
      <c r="I148" s="18" t="s">
        <v>50</v>
      </c>
      <c r="J148" s="19">
        <v>19852</v>
      </c>
      <c r="K148" s="20" t="str">
        <f t="shared" si="21"/>
        <v>56歳</v>
      </c>
      <c r="L148" s="21" t="s">
        <v>40</v>
      </c>
      <c r="M148" s="22">
        <f t="shared" si="22"/>
      </c>
      <c r="N148" s="23" t="str">
        <f t="shared" si="23"/>
        <v>北海道:</v>
      </c>
      <c r="O148" s="24">
        <v>1</v>
      </c>
      <c r="P148" s="25">
        <f>IF(K148&gt;="80歳","○","")</f>
      </c>
      <c r="Q148" s="25">
        <f>IF(K148="77歳","○","")</f>
      </c>
      <c r="R148" s="25">
        <f>IF(K148="70歳","○","")</f>
      </c>
      <c r="S148" s="25">
        <f t="shared" si="24"/>
      </c>
      <c r="T148" s="26"/>
      <c r="U148" s="26" t="s">
        <v>41</v>
      </c>
      <c r="V148" s="26" t="s">
        <v>46</v>
      </c>
      <c r="W148" s="27" t="s">
        <v>51</v>
      </c>
      <c r="X148" s="34" t="s">
        <v>417</v>
      </c>
      <c r="Y148" s="29" t="s">
        <v>52</v>
      </c>
      <c r="Z148" s="13"/>
      <c r="AA148" s="30" t="s">
        <v>3</v>
      </c>
      <c r="AB148" s="13"/>
      <c r="AC148" s="13"/>
      <c r="AD148" s="13">
        <v>10</v>
      </c>
      <c r="AE148" s="13">
        <v>10</v>
      </c>
      <c r="AF148" s="31"/>
    </row>
    <row r="149" spans="1:32" ht="22.5" customHeight="1">
      <c r="A149" s="13">
        <v>178</v>
      </c>
      <c r="B149" s="13" t="s">
        <v>157</v>
      </c>
      <c r="C149" s="13">
        <v>74</v>
      </c>
      <c r="D149" s="13" t="s">
        <v>165</v>
      </c>
      <c r="E149" s="14" t="str">
        <f t="shared" si="20"/>
        <v>ゆり-74-A</v>
      </c>
      <c r="F149" s="15" t="s">
        <v>159</v>
      </c>
      <c r="G149" s="15"/>
      <c r="H149" s="32" t="s">
        <v>166</v>
      </c>
      <c r="I149" s="18" t="s">
        <v>167</v>
      </c>
      <c r="J149" s="19">
        <v>20998</v>
      </c>
      <c r="K149" s="20" t="str">
        <f t="shared" si="21"/>
        <v>53歳</v>
      </c>
      <c r="L149" s="22" t="s">
        <v>150</v>
      </c>
      <c r="M149" s="22">
        <f t="shared" si="22"/>
      </c>
      <c r="N149" s="23" t="str">
        <f t="shared" si="23"/>
        <v>愛知:</v>
      </c>
      <c r="O149" s="24">
        <v>23</v>
      </c>
      <c r="P149" s="25"/>
      <c r="Q149" s="25"/>
      <c r="R149" s="25"/>
      <c r="S149" s="25">
        <f t="shared" si="24"/>
      </c>
      <c r="T149" s="33"/>
      <c r="U149" s="26" t="s">
        <v>159</v>
      </c>
      <c r="V149" s="33" t="s">
        <v>168</v>
      </c>
      <c r="W149" s="27" t="s">
        <v>155</v>
      </c>
      <c r="X149" s="34"/>
      <c r="Y149" s="35" t="s">
        <v>156</v>
      </c>
      <c r="Z149" s="36"/>
      <c r="AA149" s="30" t="s">
        <v>3</v>
      </c>
      <c r="AB149" s="36"/>
      <c r="AC149" s="13"/>
      <c r="AD149" s="13"/>
      <c r="AE149" s="13"/>
      <c r="AF149" s="31"/>
    </row>
    <row r="150" spans="1:32" ht="22.5" customHeight="1">
      <c r="A150" s="13">
        <v>177</v>
      </c>
      <c r="B150" s="13" t="s">
        <v>46</v>
      </c>
      <c r="C150" s="13">
        <v>74</v>
      </c>
      <c r="D150" s="13" t="s">
        <v>48</v>
      </c>
      <c r="E150" s="14" t="str">
        <f t="shared" si="20"/>
        <v>ゆり-74-B</v>
      </c>
      <c r="F150" s="15" t="s">
        <v>41</v>
      </c>
      <c r="G150" s="16"/>
      <c r="H150" s="17" t="s">
        <v>152</v>
      </c>
      <c r="I150" s="18" t="s">
        <v>153</v>
      </c>
      <c r="J150" s="19">
        <v>19094</v>
      </c>
      <c r="K150" s="20" t="str">
        <f t="shared" si="21"/>
        <v>58歳</v>
      </c>
      <c r="L150" s="21" t="s">
        <v>150</v>
      </c>
      <c r="M150" s="22">
        <f t="shared" si="22"/>
      </c>
      <c r="N150" s="23" t="str">
        <f t="shared" si="23"/>
        <v>愛知:</v>
      </c>
      <c r="O150" s="24">
        <v>23</v>
      </c>
      <c r="P150" s="25"/>
      <c r="Q150" s="25"/>
      <c r="R150" s="25"/>
      <c r="S150" s="25">
        <f t="shared" si="24"/>
      </c>
      <c r="T150" s="26"/>
      <c r="U150" s="26" t="s">
        <v>41</v>
      </c>
      <c r="V150" s="26" t="s">
        <v>154</v>
      </c>
      <c r="W150" s="27" t="s">
        <v>155</v>
      </c>
      <c r="X150" s="34"/>
      <c r="Y150" s="29" t="s">
        <v>156</v>
      </c>
      <c r="Z150" s="13"/>
      <c r="AA150" s="30" t="s">
        <v>3</v>
      </c>
      <c r="AB150" s="13"/>
      <c r="AC150" s="13"/>
      <c r="AD150" s="13"/>
      <c r="AE150" s="13"/>
      <c r="AF150" s="31"/>
    </row>
    <row r="151" spans="1:32" ht="22.5" customHeight="1">
      <c r="A151" s="13">
        <v>138</v>
      </c>
      <c r="B151" s="13" t="s">
        <v>234</v>
      </c>
      <c r="C151" s="13">
        <v>75</v>
      </c>
      <c r="D151" s="13" t="s">
        <v>235</v>
      </c>
      <c r="E151" s="14" t="str">
        <f t="shared" si="20"/>
        <v>ゆり-75-A</v>
      </c>
      <c r="F151" s="15" t="s">
        <v>232</v>
      </c>
      <c r="G151" s="15"/>
      <c r="H151" s="32" t="s">
        <v>262</v>
      </c>
      <c r="I151" s="18" t="s">
        <v>263</v>
      </c>
      <c r="J151" s="19">
        <v>21742</v>
      </c>
      <c r="K151" s="20" t="str">
        <f t="shared" si="21"/>
        <v>51歳</v>
      </c>
      <c r="L151" s="22" t="s">
        <v>253</v>
      </c>
      <c r="M151" s="22">
        <f t="shared" si="22"/>
      </c>
      <c r="N151" s="23" t="str">
        <f t="shared" si="23"/>
        <v>奈良:</v>
      </c>
      <c r="O151" s="24">
        <v>29</v>
      </c>
      <c r="P151" s="25"/>
      <c r="Q151" s="25"/>
      <c r="R151" s="25"/>
      <c r="S151" s="25">
        <f t="shared" si="24"/>
      </c>
      <c r="T151" s="33"/>
      <c r="U151" s="26" t="s">
        <v>232</v>
      </c>
      <c r="V151" s="33" t="s">
        <v>234</v>
      </c>
      <c r="W151" s="27"/>
      <c r="X151" s="34" t="s">
        <v>417</v>
      </c>
      <c r="Y151" s="35" t="s">
        <v>233</v>
      </c>
      <c r="Z151" s="36"/>
      <c r="AA151" s="30" t="s">
        <v>3</v>
      </c>
      <c r="AB151" s="36"/>
      <c r="AC151" s="13" t="s">
        <v>433</v>
      </c>
      <c r="AD151" s="13">
        <v>11</v>
      </c>
      <c r="AE151" s="13">
        <v>11</v>
      </c>
      <c r="AF151" s="31"/>
    </row>
    <row r="152" spans="1:32" ht="22.5" customHeight="1">
      <c r="A152" s="13">
        <v>137</v>
      </c>
      <c r="B152" s="13" t="s">
        <v>234</v>
      </c>
      <c r="C152" s="13">
        <v>75</v>
      </c>
      <c r="D152" s="13" t="s">
        <v>242</v>
      </c>
      <c r="E152" s="14" t="str">
        <f t="shared" si="20"/>
        <v>ゆり-75-B</v>
      </c>
      <c r="F152" s="15" t="s">
        <v>232</v>
      </c>
      <c r="G152" s="16"/>
      <c r="H152" s="17" t="s">
        <v>264</v>
      </c>
      <c r="I152" s="18" t="s">
        <v>265</v>
      </c>
      <c r="J152" s="19">
        <v>19542</v>
      </c>
      <c r="K152" s="20" t="str">
        <f t="shared" si="21"/>
        <v>57歳</v>
      </c>
      <c r="L152" s="21" t="s">
        <v>253</v>
      </c>
      <c r="M152" s="22">
        <f t="shared" si="22"/>
      </c>
      <c r="N152" s="23" t="str">
        <f t="shared" si="23"/>
        <v>奈良:</v>
      </c>
      <c r="O152" s="24">
        <v>29</v>
      </c>
      <c r="P152" s="25"/>
      <c r="Q152" s="25"/>
      <c r="R152" s="25"/>
      <c r="S152" s="25">
        <f t="shared" si="24"/>
      </c>
      <c r="T152" s="26"/>
      <c r="U152" s="26" t="s">
        <v>232</v>
      </c>
      <c r="V152" s="26" t="s">
        <v>234</v>
      </c>
      <c r="W152" s="27"/>
      <c r="X152" s="34" t="s">
        <v>417</v>
      </c>
      <c r="Y152" s="29" t="s">
        <v>233</v>
      </c>
      <c r="Z152" s="13"/>
      <c r="AA152" s="30" t="s">
        <v>3</v>
      </c>
      <c r="AB152" s="13"/>
      <c r="AC152" s="13"/>
      <c r="AD152" s="13">
        <v>11</v>
      </c>
      <c r="AE152" s="13">
        <v>11</v>
      </c>
      <c r="AF152" s="31"/>
    </row>
    <row r="153" spans="1:32" s="109" customFormat="1" ht="22.5" customHeight="1">
      <c r="A153" s="92">
        <v>226</v>
      </c>
      <c r="B153" s="92" t="s">
        <v>35</v>
      </c>
      <c r="C153" s="92">
        <v>45</v>
      </c>
      <c r="D153" s="92" t="s">
        <v>36</v>
      </c>
      <c r="E153" s="93" t="str">
        <f t="shared" si="20"/>
        <v>ゆり-45-B</v>
      </c>
      <c r="F153" s="94" t="s">
        <v>37</v>
      </c>
      <c r="G153" s="95"/>
      <c r="H153" s="96" t="s">
        <v>198</v>
      </c>
      <c r="I153" s="97" t="s">
        <v>199</v>
      </c>
      <c r="J153" s="98">
        <v>19970</v>
      </c>
      <c r="K153" s="99" t="str">
        <f t="shared" si="21"/>
        <v>56歳</v>
      </c>
      <c r="L153" s="92" t="s">
        <v>200</v>
      </c>
      <c r="M153" s="100">
        <f t="shared" si="22"/>
      </c>
      <c r="N153" s="101" t="str">
        <f t="shared" si="23"/>
        <v>京都:</v>
      </c>
      <c r="O153" s="102">
        <v>26</v>
      </c>
      <c r="P153" s="95"/>
      <c r="Q153" s="95"/>
      <c r="R153" s="95"/>
      <c r="S153" s="95">
        <f t="shared" si="24"/>
      </c>
      <c r="T153" s="103"/>
      <c r="U153" s="103"/>
      <c r="V153" s="103"/>
      <c r="W153" s="104"/>
      <c r="X153" s="105" t="s">
        <v>423</v>
      </c>
      <c r="Y153" s="106" t="s">
        <v>424</v>
      </c>
      <c r="Z153" s="92"/>
      <c r="AA153" s="107" t="s">
        <v>3</v>
      </c>
      <c r="AB153" s="92"/>
      <c r="AC153" s="92"/>
      <c r="AD153" s="92"/>
      <c r="AE153" s="92"/>
      <c r="AF153" s="108"/>
    </row>
  </sheetData>
  <sheetProtection/>
  <autoFilter ref="A2:IV152"/>
  <mergeCells count="22">
    <mergeCell ref="AC1:AC2"/>
    <mergeCell ref="M1:M2"/>
    <mergeCell ref="K1:K2"/>
    <mergeCell ref="L1:L2"/>
    <mergeCell ref="Y1:Y2"/>
    <mergeCell ref="AA1:AA2"/>
    <mergeCell ref="AD1:AF1"/>
    <mergeCell ref="A1:A2"/>
    <mergeCell ref="B1:B2"/>
    <mergeCell ref="C1:C2"/>
    <mergeCell ref="D1:D2"/>
    <mergeCell ref="E1:E2"/>
    <mergeCell ref="P1:S1"/>
    <mergeCell ref="T1:W1"/>
    <mergeCell ref="N1:N2"/>
    <mergeCell ref="O1:O2"/>
    <mergeCell ref="F1:F2"/>
    <mergeCell ref="X1:X2"/>
    <mergeCell ref="G1:G2"/>
    <mergeCell ref="H1:H2"/>
    <mergeCell ref="I1:I2"/>
    <mergeCell ref="J1:J2"/>
  </mergeCells>
  <printOptions/>
  <pageMargins left="0.7086614173228347" right="0.7086614173228347" top="0.7480314960629921" bottom="0.7480314960629921" header="0.31496062992125984" footer="0.31496062992125984"/>
  <pageSetup fitToHeight="6" fitToWidth="1" orientation="portrait" paperSize="9" scale="84" r:id="rId1"/>
  <headerFooter>
    <oddHeader>&amp;C&amp;"HG丸ｺﾞｼｯｸM-PRO,標準"&amp;20ゆり&amp;R&amp;"HG丸ｺﾞｼｯｸM-PRO,標準"&amp;20&amp;P/&amp;N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K92"/>
  <sheetViews>
    <sheetView showGridLines="0" tabSelected="1" view="pageBreakPreview" zoomScale="70" zoomScaleNormal="80" zoomScaleSheetLayoutView="70" workbookViewId="0" topLeftCell="A1">
      <selection activeCell="BA19" sqref="BA19"/>
    </sheetView>
  </sheetViews>
  <sheetFormatPr defaultColWidth="9.00390625" defaultRowHeight="13.5" customHeight="1"/>
  <cols>
    <col min="1" max="1" width="4.00390625" style="130" customWidth="1"/>
    <col min="2" max="2" width="2.375" style="130" customWidth="1"/>
    <col min="3" max="3" width="16.25390625" style="207" customWidth="1"/>
    <col min="4" max="4" width="3.75390625" style="128" customWidth="1"/>
    <col min="5" max="5" width="16.25390625" style="207" customWidth="1"/>
    <col min="6" max="6" width="2.50390625" style="128" customWidth="1"/>
    <col min="7" max="7" width="9.375" style="126" customWidth="1"/>
    <col min="8" max="8" width="2.50390625" style="128" customWidth="1"/>
    <col min="9" max="9" width="1.25" style="128" customWidth="1"/>
    <col min="10" max="12" width="3.125" style="123" customWidth="1"/>
    <col min="13" max="13" width="3.125" style="209" customWidth="1"/>
    <col min="14" max="17" width="3.125" style="123" customWidth="1"/>
    <col min="18" max="25" width="3.125" style="124" customWidth="1"/>
    <col min="26" max="26" width="2.50390625" style="128" customWidth="1"/>
    <col min="27" max="27" width="16.25390625" style="207" customWidth="1"/>
    <col min="28" max="28" width="3.75390625" style="128" customWidth="1"/>
    <col min="29" max="29" width="16.25390625" style="207" customWidth="1"/>
    <col min="30" max="30" width="2.50390625" style="128" customWidth="1"/>
    <col min="31" max="31" width="9.375" style="126" customWidth="1"/>
    <col min="32" max="32" width="2.50390625" style="128" customWidth="1"/>
    <col min="33" max="33" width="4.50390625" style="210" bestFit="1" customWidth="1"/>
    <col min="34" max="34" width="4.00390625" style="210" customWidth="1"/>
    <col min="35" max="35" width="16.25390625" style="210" customWidth="1"/>
    <col min="36" max="36" width="3.75390625" style="210" customWidth="1"/>
    <col min="37" max="37" width="16.25390625" style="210" customWidth="1"/>
    <col min="38" max="38" width="2.50390625" style="210" customWidth="1"/>
    <col min="39" max="39" width="9.375" style="210" customWidth="1"/>
    <col min="40" max="40" width="2.50390625" style="210" customWidth="1"/>
    <col min="41" max="41" width="1.25" style="210" customWidth="1"/>
    <col min="42" max="48" width="3.125" style="209" customWidth="1"/>
    <col min="49" max="55" width="3.125" style="203" customWidth="1"/>
    <col min="56" max="56" width="1.25" style="210" customWidth="1"/>
    <col min="57" max="57" width="16.25390625" style="210" customWidth="1"/>
    <col min="58" max="58" width="3.75390625" style="210" customWidth="1"/>
    <col min="59" max="59" width="16.25390625" style="210" customWidth="1"/>
    <col min="60" max="60" width="2.50390625" style="210" customWidth="1"/>
    <col min="61" max="61" width="9.375" style="210" customWidth="1"/>
    <col min="62" max="62" width="2.50390625" style="210" customWidth="1"/>
    <col min="63" max="63" width="4.50390625" style="210" bestFit="1" customWidth="1"/>
    <col min="64" max="16384" width="9.00390625" style="210" customWidth="1"/>
  </cols>
  <sheetData>
    <row r="1" spans="1:63" s="130" customFormat="1" ht="26.25" customHeight="1" thickBot="1">
      <c r="A1" s="327">
        <v>1</v>
      </c>
      <c r="B1" s="115"/>
      <c r="C1" s="324" t="str">
        <f>VLOOKUP("ゆり-"&amp;A1&amp;"-A",'選手データ（ゆり）'!E:L,4,0)</f>
        <v>江利角富美子</v>
      </c>
      <c r="D1" s="329" t="s">
        <v>0</v>
      </c>
      <c r="E1" s="324" t="str">
        <f>VLOOKUP("ゆり-"&amp;A1&amp;"-B",'選手データ（ゆり）'!E:L,4,0)</f>
        <v>安達伸子</v>
      </c>
      <c r="F1" s="325" t="s">
        <v>1</v>
      </c>
      <c r="G1" s="328" t="str">
        <f>VLOOKUP("ゆり-"&amp;A1&amp;"-A",'選手データ（ゆり）'!E:L,8,0)</f>
        <v>大分</v>
      </c>
      <c r="H1" s="325" t="s">
        <v>2</v>
      </c>
      <c r="I1" s="120"/>
      <c r="J1" s="121" t="s">
        <v>415</v>
      </c>
      <c r="K1" s="122"/>
      <c r="L1" s="122"/>
      <c r="M1" s="121"/>
      <c r="N1" s="121" t="s">
        <v>415</v>
      </c>
      <c r="O1" s="123"/>
      <c r="P1" s="123"/>
      <c r="Q1" s="123"/>
      <c r="R1" s="124"/>
      <c r="S1" s="124"/>
      <c r="T1" s="124"/>
      <c r="U1" s="125" t="s">
        <v>415</v>
      </c>
      <c r="V1" s="125"/>
      <c r="W1" s="125"/>
      <c r="X1" s="125"/>
      <c r="Y1" s="125" t="s">
        <v>415</v>
      </c>
      <c r="Z1" s="126"/>
      <c r="AA1" s="324" t="str">
        <f>VLOOKUP("ゆり-"&amp;AG1&amp;"-A",'選手データ（ゆり）'!E:L,4,0)</f>
        <v>丹羽和紀江</v>
      </c>
      <c r="AB1" s="329" t="s">
        <v>0</v>
      </c>
      <c r="AC1" s="324" t="str">
        <f>VLOOKUP("ゆり-"&amp;AG1&amp;"-B",'選手データ（ゆり）'!E:L,4,0)</f>
        <v>近藤あい子</v>
      </c>
      <c r="AD1" s="325" t="s">
        <v>1</v>
      </c>
      <c r="AE1" s="328" t="str">
        <f>VLOOKUP("ゆり-"&amp;AG1&amp;"-A",'選手データ（ゆり）'!E:L,8,0)</f>
        <v>愛知</v>
      </c>
      <c r="AF1" s="326" t="s">
        <v>2</v>
      </c>
      <c r="AG1" s="327">
        <v>22</v>
      </c>
      <c r="AH1" s="327">
        <v>40</v>
      </c>
      <c r="AI1" s="324" t="str">
        <f>VLOOKUP("ゆり-"&amp;AH1&amp;"-A",'選手データ（ゆり）'!E:L,4,0)</f>
        <v>山本悦子</v>
      </c>
      <c r="AJ1" s="329" t="s">
        <v>0</v>
      </c>
      <c r="AK1" s="324" t="str">
        <f>VLOOKUP("ゆり-"&amp;AH1&amp;"-B",'選手データ（ゆり）'!E:L,4,0)</f>
        <v>坂井真由美</v>
      </c>
      <c r="AL1" s="325" t="s">
        <v>1</v>
      </c>
      <c r="AM1" s="127" t="str">
        <f>VLOOKUP("ゆり-"&amp;AH1&amp;"-A",'選手データ（ゆり）'!E:L,8,0)</f>
        <v>愛知</v>
      </c>
      <c r="AN1" s="326" t="s">
        <v>2</v>
      </c>
      <c r="AO1" s="120"/>
      <c r="AP1" s="121" t="s">
        <v>415</v>
      </c>
      <c r="AQ1" s="122"/>
      <c r="AR1" s="121"/>
      <c r="AS1" s="121" t="s">
        <v>415</v>
      </c>
      <c r="AT1" s="123"/>
      <c r="AU1" s="123"/>
      <c r="AV1" s="123"/>
      <c r="AW1" s="124"/>
      <c r="AX1" s="124"/>
      <c r="AY1" s="224"/>
      <c r="AZ1" s="224">
        <v>0</v>
      </c>
      <c r="BA1" s="224"/>
      <c r="BB1" s="224"/>
      <c r="BC1" s="224">
        <v>0</v>
      </c>
      <c r="BD1" s="128"/>
      <c r="BE1" s="324" t="str">
        <f>VLOOKUP("ゆり-"&amp;BK1&amp;"-A",'選手データ（ゆり）'!E:L,4,0)</f>
        <v>古山泰子</v>
      </c>
      <c r="BF1" s="329" t="s">
        <v>0</v>
      </c>
      <c r="BG1" s="324" t="str">
        <f>VLOOKUP("ゆり-"&amp;BK1&amp;"-B",'選手データ（ゆり）'!E:L,4,0)</f>
        <v>斉藤典子</v>
      </c>
      <c r="BH1" s="325" t="s">
        <v>1</v>
      </c>
      <c r="BI1" s="127" t="str">
        <f>VLOOKUP("ゆり-"&amp;BK1&amp;"-A",'選手データ（ゆり）'!E:L,8,0)</f>
        <v>宮城</v>
      </c>
      <c r="BJ1" s="326" t="s">
        <v>2</v>
      </c>
      <c r="BK1" s="330">
        <v>58</v>
      </c>
    </row>
    <row r="2" spans="1:63" s="130" customFormat="1" ht="26.25" customHeight="1" thickTop="1">
      <c r="A2" s="327"/>
      <c r="B2" s="115"/>
      <c r="C2" s="324"/>
      <c r="D2" s="329"/>
      <c r="E2" s="324"/>
      <c r="F2" s="325"/>
      <c r="G2" s="328">
        <f>IF(VLOOKUP("ゆり-"&amp;A1&amp;"-B",'選手データ（ゆり）'!E:L,8,0)=G1,"",VLOOKUP("ゆり-"&amp;A1&amp;"-B",'選手データ（ゆり）'!E:L,8,0))</f>
      </c>
      <c r="H2" s="325"/>
      <c r="I2" s="120"/>
      <c r="J2" s="131"/>
      <c r="K2" s="132"/>
      <c r="L2" s="133"/>
      <c r="M2" s="133"/>
      <c r="N2" s="134"/>
      <c r="O2" s="123"/>
      <c r="P2" s="123"/>
      <c r="Q2" s="123"/>
      <c r="R2" s="124"/>
      <c r="S2" s="124"/>
      <c r="T2" s="135"/>
      <c r="U2" s="124"/>
      <c r="V2" s="124"/>
      <c r="W2" s="124"/>
      <c r="X2" s="136"/>
      <c r="Y2" s="124"/>
      <c r="Z2" s="126"/>
      <c r="AA2" s="324"/>
      <c r="AB2" s="329"/>
      <c r="AC2" s="324"/>
      <c r="AD2" s="325"/>
      <c r="AE2" s="328">
        <f>IF(VLOOKUP("ゆり-"&amp;AG1&amp;"-B",'選手データ（ゆり）'!E:L,8,0)=AE1,"",VLOOKUP("ゆり-"&amp;AG1&amp;"-B",'選手データ（ゆり）'!E:L,8,0))</f>
      </c>
      <c r="AF2" s="326"/>
      <c r="AG2" s="327"/>
      <c r="AH2" s="327"/>
      <c r="AI2" s="324"/>
      <c r="AJ2" s="329"/>
      <c r="AK2" s="324"/>
      <c r="AL2" s="325"/>
      <c r="AM2" s="137" t="str">
        <f>IF(VLOOKUP("ゆり-"&amp;AH1&amp;"-B",'選手データ（ゆり）'!E:L,8,0)=AM1,"",VLOOKUP("ゆり-"&amp;AH1&amp;"-B",'選手データ（ゆり）'!E:L,8,0))</f>
        <v>和歌山</v>
      </c>
      <c r="AN2" s="326"/>
      <c r="AO2" s="120"/>
      <c r="AP2" s="131"/>
      <c r="AQ2" s="132"/>
      <c r="AR2" s="133"/>
      <c r="AS2" s="134"/>
      <c r="AT2" s="123"/>
      <c r="AU2" s="123"/>
      <c r="AV2" s="123"/>
      <c r="AW2" s="124"/>
      <c r="AX2" s="224"/>
      <c r="AY2" s="224"/>
      <c r="AZ2" s="226"/>
      <c r="BA2" s="228"/>
      <c r="BB2" s="227"/>
      <c r="BC2" s="228"/>
      <c r="BD2" s="128"/>
      <c r="BE2" s="324"/>
      <c r="BF2" s="329"/>
      <c r="BG2" s="324"/>
      <c r="BH2" s="325"/>
      <c r="BI2" s="137" t="str">
        <f>IF(VLOOKUP("ゆり-"&amp;BK1&amp;"-B",'選手データ（ゆり）'!E:L,8,0)=BI1,"",VLOOKUP("ゆり-"&amp;BK1&amp;"-B",'選手データ（ゆり）'!E:L,8,0))</f>
        <v>岩手</v>
      </c>
      <c r="BJ2" s="326"/>
      <c r="BK2" s="330"/>
    </row>
    <row r="3" spans="1:63" s="130" customFormat="1" ht="26.25" customHeight="1" thickBot="1">
      <c r="A3" s="327">
        <v>2</v>
      </c>
      <c r="B3" s="115"/>
      <c r="C3" s="324" t="str">
        <f>VLOOKUP("ゆり-"&amp;A3&amp;"-A",'選手データ（ゆり）'!E:L,4,0)</f>
        <v>松崎政子</v>
      </c>
      <c r="D3" s="329" t="s">
        <v>0</v>
      </c>
      <c r="E3" s="324" t="str">
        <f>VLOOKUP("ゆり-"&amp;A3&amp;"-B",'選手データ（ゆり）'!E:L,4,0)</f>
        <v>佐伯睦味</v>
      </c>
      <c r="F3" s="325" t="s">
        <v>1</v>
      </c>
      <c r="G3" s="328" t="str">
        <f>VLOOKUP("ゆり-"&amp;A3&amp;"-A",'選手データ（ゆり）'!E:L,8,0)</f>
        <v>広島</v>
      </c>
      <c r="H3" s="326" t="s">
        <v>2</v>
      </c>
      <c r="I3" s="120"/>
      <c r="J3" s="141"/>
      <c r="K3" s="142"/>
      <c r="L3" s="142" t="s">
        <v>415</v>
      </c>
      <c r="M3" s="143"/>
      <c r="N3" s="144"/>
      <c r="O3" s="123" t="s">
        <v>415</v>
      </c>
      <c r="P3" s="145"/>
      <c r="Q3" s="123"/>
      <c r="R3" s="124"/>
      <c r="S3" s="219"/>
      <c r="T3" s="220">
        <v>3</v>
      </c>
      <c r="U3" s="221"/>
      <c r="V3" s="221"/>
      <c r="W3" s="222">
        <v>0</v>
      </c>
      <c r="X3" s="223"/>
      <c r="Y3" s="222"/>
      <c r="Z3" s="128"/>
      <c r="AA3" s="324" t="str">
        <f>VLOOKUP("ゆり-"&amp;AG3&amp;"-A",'選手データ（ゆり）'!E:L,4,0)</f>
        <v>新　　明美</v>
      </c>
      <c r="AB3" s="329" t="s">
        <v>0</v>
      </c>
      <c r="AC3" s="324" t="str">
        <f>VLOOKUP("ゆり-"&amp;AG3&amp;"-B",'選手データ（ゆり）'!E:L,4,0)</f>
        <v>安田純子</v>
      </c>
      <c r="AD3" s="325" t="s">
        <v>1</v>
      </c>
      <c r="AE3" s="328" t="str">
        <f>VLOOKUP("ゆり-"&amp;AG3&amp;"-A",'選手データ（ゆり）'!E:L,8,0)</f>
        <v>鳥取</v>
      </c>
      <c r="AF3" s="326" t="s">
        <v>2</v>
      </c>
      <c r="AG3" s="327">
        <v>23</v>
      </c>
      <c r="AH3" s="327">
        <v>41</v>
      </c>
      <c r="AI3" s="324" t="str">
        <f>VLOOKUP("ゆり-"&amp;AH3&amp;"-A",'選手データ（ゆり）'!E:L,4,0)</f>
        <v>木村美穂子</v>
      </c>
      <c r="AJ3" s="329" t="s">
        <v>0</v>
      </c>
      <c r="AK3" s="324" t="str">
        <f>VLOOKUP("ゆり-"&amp;AH3&amp;"-B",'選手データ（ゆり）'!E:L,4,0)</f>
        <v>安田葉子</v>
      </c>
      <c r="AL3" s="325" t="s">
        <v>1</v>
      </c>
      <c r="AM3" s="127" t="str">
        <f>VLOOKUP("ゆり-"&amp;AH3&amp;"-A",'選手データ（ゆり）'!E:L,8,0)</f>
        <v>大阪</v>
      </c>
      <c r="AN3" s="326" t="s">
        <v>2</v>
      </c>
      <c r="AO3" s="120"/>
      <c r="AP3" s="141"/>
      <c r="AQ3" s="148" t="s">
        <v>415</v>
      </c>
      <c r="AR3" s="143"/>
      <c r="AS3" s="144"/>
      <c r="AT3" s="123" t="s">
        <v>415</v>
      </c>
      <c r="AU3" s="145"/>
      <c r="AV3" s="123"/>
      <c r="AW3" s="124"/>
      <c r="AX3" s="219"/>
      <c r="AY3" s="279">
        <v>1</v>
      </c>
      <c r="AZ3" s="254"/>
      <c r="BA3" s="221"/>
      <c r="BB3" s="223">
        <v>1</v>
      </c>
      <c r="BC3" s="224"/>
      <c r="BD3" s="128"/>
      <c r="BE3" s="324" t="str">
        <f>VLOOKUP("ゆり-"&amp;BK3&amp;"-A",'選手データ（ゆり）'!E:L,4,0)</f>
        <v>池田洋子</v>
      </c>
      <c r="BF3" s="329" t="s">
        <v>0</v>
      </c>
      <c r="BG3" s="324" t="str">
        <f>VLOOKUP("ゆり-"&amp;BK3&amp;"-B",'選手データ（ゆり）'!E:L,4,0)</f>
        <v>吉川豊子</v>
      </c>
      <c r="BH3" s="325" t="s">
        <v>1</v>
      </c>
      <c r="BI3" s="328" t="str">
        <f>VLOOKUP("ゆり-"&amp;BK3&amp;"-A",'選手データ（ゆり）'!E:L,8,0)</f>
        <v>大阪</v>
      </c>
      <c r="BJ3" s="326" t="s">
        <v>2</v>
      </c>
      <c r="BK3" s="330">
        <v>59</v>
      </c>
    </row>
    <row r="4" spans="1:63" s="130" customFormat="1" ht="26.25" customHeight="1" thickTop="1">
      <c r="A4" s="327"/>
      <c r="B4" s="115"/>
      <c r="C4" s="324"/>
      <c r="D4" s="329"/>
      <c r="E4" s="324"/>
      <c r="F4" s="325"/>
      <c r="G4" s="328">
        <f>IF(VLOOKUP("ゆり-"&amp;A3&amp;"-B",'選手データ（ゆり）'!E:L,8,0)=G3,"",VLOOKUP("ゆり-"&amp;A3&amp;"-B",'選手データ（ゆり）'!E:L,8,0))</f>
      </c>
      <c r="H4" s="326"/>
      <c r="I4" s="120"/>
      <c r="J4" s="211">
        <v>0</v>
      </c>
      <c r="K4" s="212"/>
      <c r="L4" s="212"/>
      <c r="M4" s="213"/>
      <c r="N4" s="214"/>
      <c r="O4" s="153"/>
      <c r="P4" s="123"/>
      <c r="Q4" s="123"/>
      <c r="R4" s="124"/>
      <c r="S4" s="224"/>
      <c r="T4" s="225"/>
      <c r="U4" s="226"/>
      <c r="V4" s="227"/>
      <c r="W4" s="228"/>
      <c r="X4" s="228"/>
      <c r="Y4" s="229">
        <v>2</v>
      </c>
      <c r="Z4" s="128"/>
      <c r="AA4" s="324"/>
      <c r="AB4" s="329"/>
      <c r="AC4" s="324"/>
      <c r="AD4" s="325"/>
      <c r="AE4" s="328">
        <f>IF(VLOOKUP("ゆり-"&amp;AG3&amp;"-B",'選手データ（ゆり）'!E:L,8,0)=AE3,"",VLOOKUP("ゆり-"&amp;AG3&amp;"-B",'選手データ（ゆり）'!E:L,8,0))</f>
      </c>
      <c r="AF4" s="326"/>
      <c r="AG4" s="327"/>
      <c r="AH4" s="327"/>
      <c r="AI4" s="324"/>
      <c r="AJ4" s="329"/>
      <c r="AK4" s="324"/>
      <c r="AL4" s="325"/>
      <c r="AM4" s="137" t="str">
        <f>IF(VLOOKUP("ゆり-"&amp;AH3&amp;"-B",'選手データ（ゆり）'!E:L,8,0)=AM3,"",VLOOKUP("ゆり-"&amp;AH3&amp;"-B",'選手データ（ゆり）'!E:L,8,0))</f>
        <v>茨城</v>
      </c>
      <c r="AN4" s="326"/>
      <c r="AO4" s="120"/>
      <c r="AP4" s="211">
        <v>0</v>
      </c>
      <c r="AQ4" s="218"/>
      <c r="AR4" s="213"/>
      <c r="AS4" s="214"/>
      <c r="AT4" s="153"/>
      <c r="AU4" s="123"/>
      <c r="AV4" s="123"/>
      <c r="AW4" s="124"/>
      <c r="AX4" s="224"/>
      <c r="AY4" s="155"/>
      <c r="AZ4" s="139"/>
      <c r="BA4" s="140"/>
      <c r="BB4" s="139"/>
      <c r="BC4" s="154" t="s">
        <v>415</v>
      </c>
      <c r="BD4" s="128"/>
      <c r="BE4" s="324"/>
      <c r="BF4" s="329"/>
      <c r="BG4" s="324"/>
      <c r="BH4" s="325"/>
      <c r="BI4" s="328">
        <f>IF(VLOOKUP("ゆり-"&amp;BK3&amp;"-B",'選手データ（ゆり）'!E:L,8,0)=BI3,"",VLOOKUP("ゆり-"&amp;BK3&amp;"-B",'選手データ（ゆり）'!E:L,8,0))</f>
      </c>
      <c r="BJ4" s="326"/>
      <c r="BK4" s="330"/>
    </row>
    <row r="5" spans="1:63" s="130" customFormat="1" ht="26.25" customHeight="1" thickBot="1">
      <c r="A5" s="327">
        <v>3</v>
      </c>
      <c r="B5" s="115"/>
      <c r="C5" s="324" t="str">
        <f>VLOOKUP("ゆり-"&amp;A5&amp;"-A",'選手データ（ゆり）'!E:L,4,0)</f>
        <v>大岩京子</v>
      </c>
      <c r="D5" s="329" t="s">
        <v>0</v>
      </c>
      <c r="E5" s="324" t="str">
        <f>VLOOKUP("ゆり-"&amp;A5&amp;"-B",'選手データ（ゆり）'!E:L,4,0)</f>
        <v>石川明美</v>
      </c>
      <c r="F5" s="325" t="s">
        <v>1</v>
      </c>
      <c r="G5" s="127" t="str">
        <f>VLOOKUP("ゆり-"&amp;A5&amp;"-A",'選手データ（ゆり）'!E:L,8,0)</f>
        <v>千葉</v>
      </c>
      <c r="H5" s="326" t="s">
        <v>2</v>
      </c>
      <c r="I5" s="120"/>
      <c r="J5" s="215"/>
      <c r="K5" s="215"/>
      <c r="L5" s="215"/>
      <c r="M5" s="216"/>
      <c r="N5" s="217"/>
      <c r="O5" s="158"/>
      <c r="P5" s="123"/>
      <c r="Q5" s="123"/>
      <c r="R5" s="124"/>
      <c r="S5" s="224"/>
      <c r="T5" s="230"/>
      <c r="U5" s="231"/>
      <c r="V5" s="147"/>
      <c r="W5" s="146"/>
      <c r="X5" s="146"/>
      <c r="Y5" s="146"/>
      <c r="Z5" s="128"/>
      <c r="AA5" s="324" t="str">
        <f>VLOOKUP("ゆり-"&amp;AG5&amp;"-A",'選手データ（ゆり）'!E:L,4,0)</f>
        <v>上田洋子</v>
      </c>
      <c r="AB5" s="329" t="s">
        <v>0</v>
      </c>
      <c r="AC5" s="324" t="str">
        <f>VLOOKUP("ゆり-"&amp;AG5&amp;"-B",'選手データ（ゆり）'!E:L,4,0)</f>
        <v>和田周子</v>
      </c>
      <c r="AD5" s="325" t="s">
        <v>1</v>
      </c>
      <c r="AE5" s="328" t="str">
        <f>VLOOKUP("ゆり-"&amp;AG5&amp;"-A",'選手データ（ゆり）'!E:L,8,0)</f>
        <v>和歌山</v>
      </c>
      <c r="AF5" s="326" t="s">
        <v>2</v>
      </c>
      <c r="AG5" s="327">
        <v>24</v>
      </c>
      <c r="AH5" s="327">
        <v>42</v>
      </c>
      <c r="AI5" s="324" t="str">
        <f>VLOOKUP("ゆり-"&amp;AH5&amp;"-A",'選手データ（ゆり）'!E:L,4,0)</f>
        <v>竹内恵子</v>
      </c>
      <c r="AJ5" s="329" t="s">
        <v>0</v>
      </c>
      <c r="AK5" s="324" t="str">
        <f>VLOOKUP("ゆり-"&amp;AH5&amp;"-B",'選手データ（ゆり）'!E:L,4,0)</f>
        <v>森田弘美</v>
      </c>
      <c r="AL5" s="325" t="s">
        <v>1</v>
      </c>
      <c r="AM5" s="328" t="str">
        <f>VLOOKUP("ゆり-"&amp;AH5&amp;"-A",'選手データ（ゆり）'!E:L,8,0)</f>
        <v>東京</v>
      </c>
      <c r="AN5" s="326" t="s">
        <v>2</v>
      </c>
      <c r="AO5" s="120"/>
      <c r="AP5" s="215"/>
      <c r="AQ5" s="215"/>
      <c r="AR5" s="216"/>
      <c r="AS5" s="217"/>
      <c r="AT5" s="158"/>
      <c r="AU5" s="123"/>
      <c r="AV5" s="123"/>
      <c r="AW5" s="124"/>
      <c r="AX5" s="224"/>
      <c r="AY5" s="161"/>
      <c r="AZ5" s="162"/>
      <c r="BA5" s="163"/>
      <c r="BB5" s="125"/>
      <c r="BC5" s="125"/>
      <c r="BD5" s="128"/>
      <c r="BE5" s="324" t="str">
        <f>VLOOKUP("ゆり-"&amp;BK5&amp;"-A",'選手データ（ゆり）'!E:L,4,0)</f>
        <v>松本啓子</v>
      </c>
      <c r="BF5" s="329" t="s">
        <v>0</v>
      </c>
      <c r="BG5" s="324" t="str">
        <f>VLOOKUP("ゆり-"&amp;BK5&amp;"-B",'選手データ（ゆり）'!E:L,4,0)</f>
        <v>増田寛子</v>
      </c>
      <c r="BH5" s="325" t="s">
        <v>1</v>
      </c>
      <c r="BI5" s="127" t="str">
        <f>VLOOKUP("ゆり-"&amp;BK5&amp;"-A",'選手データ（ゆり）'!E:L,8,0)</f>
        <v>広島</v>
      </c>
      <c r="BJ5" s="326" t="s">
        <v>2</v>
      </c>
      <c r="BK5" s="330">
        <v>60</v>
      </c>
    </row>
    <row r="6" spans="1:63" s="130" customFormat="1" ht="26.25" customHeight="1" thickBot="1" thickTop="1">
      <c r="A6" s="327"/>
      <c r="B6" s="115"/>
      <c r="C6" s="324"/>
      <c r="D6" s="329"/>
      <c r="E6" s="324"/>
      <c r="F6" s="325"/>
      <c r="G6" s="137" t="str">
        <f>IF(VLOOKUP("ゆり-"&amp;A5&amp;"-B",'選手データ（ゆり）'!E:L,8,0)=G5,"",VLOOKUP("ゆり-"&amp;A5&amp;"-B",'選手データ（ゆり）'!E:L,8,0))</f>
        <v>神奈川</v>
      </c>
      <c r="H6" s="326"/>
      <c r="I6" s="120"/>
      <c r="J6" s="218"/>
      <c r="K6" s="211"/>
      <c r="L6" s="211">
        <v>1</v>
      </c>
      <c r="M6" s="211"/>
      <c r="N6" s="211">
        <v>0</v>
      </c>
      <c r="O6" s="158"/>
      <c r="P6" s="123" t="s">
        <v>415</v>
      </c>
      <c r="Q6" s="123"/>
      <c r="R6" s="124"/>
      <c r="S6" s="224">
        <v>0</v>
      </c>
      <c r="T6" s="230"/>
      <c r="U6" s="232">
        <v>0</v>
      </c>
      <c r="V6" s="164"/>
      <c r="W6" s="164" t="s">
        <v>415</v>
      </c>
      <c r="X6" s="124"/>
      <c r="Y6" s="124"/>
      <c r="Z6" s="128"/>
      <c r="AA6" s="324"/>
      <c r="AB6" s="329"/>
      <c r="AC6" s="324"/>
      <c r="AD6" s="325"/>
      <c r="AE6" s="328">
        <f>IF(VLOOKUP("ゆり-"&amp;AG5&amp;"-B",'選手データ（ゆり）'!E:L,8,0)=AE5,"",VLOOKUP("ゆり-"&amp;AG5&amp;"-B",'選手データ（ゆり）'!E:L,8,0))</f>
      </c>
      <c r="AF6" s="326"/>
      <c r="AG6" s="327"/>
      <c r="AH6" s="327"/>
      <c r="AI6" s="324"/>
      <c r="AJ6" s="329"/>
      <c r="AK6" s="324"/>
      <c r="AL6" s="325"/>
      <c r="AM6" s="328">
        <f>IF(VLOOKUP("ゆり-"&amp;AH5&amp;"-B",'選手データ（ゆり）'!E:L,8,0)=AM5,"",VLOOKUP("ゆり-"&amp;AH5&amp;"-B",'選手データ（ゆり）'!E:L,8,0))</f>
      </c>
      <c r="AN6" s="326"/>
      <c r="AO6" s="120"/>
      <c r="AP6" s="218"/>
      <c r="AQ6" s="211">
        <v>1</v>
      </c>
      <c r="AR6" s="211"/>
      <c r="AS6" s="211">
        <v>0</v>
      </c>
      <c r="AT6" s="158"/>
      <c r="AU6" s="121" t="s">
        <v>415</v>
      </c>
      <c r="AV6" s="123"/>
      <c r="AW6" s="124"/>
      <c r="AX6" s="255">
        <v>1</v>
      </c>
      <c r="AY6" s="159"/>
      <c r="AZ6" s="164" t="s">
        <v>415</v>
      </c>
      <c r="BA6" s="164"/>
      <c r="BB6" s="164" t="s">
        <v>415</v>
      </c>
      <c r="BC6" s="124"/>
      <c r="BD6" s="128"/>
      <c r="BE6" s="324"/>
      <c r="BF6" s="329"/>
      <c r="BG6" s="324"/>
      <c r="BH6" s="325"/>
      <c r="BI6" s="137" t="str">
        <f>IF(VLOOKUP("ゆり-"&amp;BK5&amp;"-B",'選手データ（ゆり）'!E:L,8,0)=BI5,"",VLOOKUP("ゆり-"&amp;BK5&amp;"-B",'選手データ（ゆり）'!E:L,8,0))</f>
        <v>京都</v>
      </c>
      <c r="BJ6" s="326"/>
      <c r="BK6" s="330"/>
    </row>
    <row r="7" spans="1:63" s="130" customFormat="1" ht="26.25" customHeight="1" thickBot="1" thickTop="1">
      <c r="A7" s="327">
        <v>4</v>
      </c>
      <c r="B7" s="115"/>
      <c r="C7" s="324" t="str">
        <f>VLOOKUP("ゆり-"&amp;A7&amp;"-A",'選手データ（ゆり）'!E:L,4,0)</f>
        <v>辰巳茂子</v>
      </c>
      <c r="D7" s="329" t="s">
        <v>0</v>
      </c>
      <c r="E7" s="324" t="str">
        <f>VLOOKUP("ゆり-"&amp;A7&amp;"-B",'選手データ（ゆり）'!E:L,4,0)</f>
        <v>新　　康乃</v>
      </c>
      <c r="F7" s="325" t="s">
        <v>1</v>
      </c>
      <c r="G7" s="328" t="str">
        <f>VLOOKUP("ゆり-"&amp;A7&amp;"-A",'選手データ（ゆり）'!E:L,8,0)</f>
        <v>奈良</v>
      </c>
      <c r="H7" s="326" t="s">
        <v>2</v>
      </c>
      <c r="I7" s="120"/>
      <c r="J7" s="121" t="s">
        <v>415</v>
      </c>
      <c r="K7" s="122"/>
      <c r="L7" s="122"/>
      <c r="M7" s="121" t="s">
        <v>415</v>
      </c>
      <c r="N7" s="123"/>
      <c r="O7" s="152"/>
      <c r="P7" s="153"/>
      <c r="Q7" s="123"/>
      <c r="R7" s="124"/>
      <c r="S7" s="155"/>
      <c r="T7" s="124"/>
      <c r="U7" s="124"/>
      <c r="V7" s="125"/>
      <c r="W7" s="125" t="s">
        <v>415</v>
      </c>
      <c r="X7" s="125"/>
      <c r="Y7" s="125" t="s">
        <v>415</v>
      </c>
      <c r="Z7" s="128"/>
      <c r="AA7" s="324" t="str">
        <f>VLOOKUP("ゆり-"&amp;AG7&amp;"-A",'選手データ（ゆり）'!E:L,4,0)</f>
        <v>椎名顕子</v>
      </c>
      <c r="AB7" s="329" t="s">
        <v>0</v>
      </c>
      <c r="AC7" s="324" t="str">
        <f>VLOOKUP("ゆり-"&amp;AG7&amp;"-B",'選手データ（ゆり）'!E:L,4,0)</f>
        <v>石井加子</v>
      </c>
      <c r="AD7" s="325" t="s">
        <v>1</v>
      </c>
      <c r="AE7" s="328" t="str">
        <f>VLOOKUP("ゆり-"&amp;AG7&amp;"-A",'選手データ（ゆり）'!E:L,8,0)</f>
        <v>愛媛</v>
      </c>
      <c r="AF7" s="326" t="s">
        <v>2</v>
      </c>
      <c r="AG7" s="327">
        <v>25</v>
      </c>
      <c r="AH7" s="327">
        <v>43</v>
      </c>
      <c r="AI7" s="324" t="str">
        <f>VLOOKUP("ゆり-"&amp;AH7&amp;"-A",'選手データ（ゆり）'!E:L,4,0)</f>
        <v>高橋富美子</v>
      </c>
      <c r="AJ7" s="329" t="s">
        <v>0</v>
      </c>
      <c r="AK7" s="324" t="str">
        <f>VLOOKUP("ゆり-"&amp;AH7&amp;"-B",'選手データ（ゆり）'!E:L,4,0)</f>
        <v>大野幸子</v>
      </c>
      <c r="AL7" s="325" t="s">
        <v>1</v>
      </c>
      <c r="AM7" s="328" t="str">
        <f>VLOOKUP("ゆり-"&amp;AH7&amp;"-A",'選手データ（ゆり）'!E:L,8,0)</f>
        <v>埼玉</v>
      </c>
      <c r="AN7" s="326" t="s">
        <v>2</v>
      </c>
      <c r="AO7" s="165"/>
      <c r="AP7" s="166" t="s">
        <v>415</v>
      </c>
      <c r="AQ7" s="122"/>
      <c r="AR7" s="121" t="s">
        <v>415</v>
      </c>
      <c r="AS7" s="123"/>
      <c r="AT7" s="152"/>
      <c r="AU7" s="167"/>
      <c r="AV7" s="168"/>
      <c r="AW7" s="124"/>
      <c r="AX7" s="256"/>
      <c r="AY7" s="124"/>
      <c r="AZ7" s="224"/>
      <c r="BA7" s="224">
        <v>0</v>
      </c>
      <c r="BB7" s="124"/>
      <c r="BC7" s="124" t="s">
        <v>415</v>
      </c>
      <c r="BD7" s="128"/>
      <c r="BE7" s="324" t="str">
        <f>VLOOKUP("ゆり-"&amp;BK7&amp;"-A",'選手データ（ゆり）'!E:L,4,0)</f>
        <v>鈴木啓子</v>
      </c>
      <c r="BF7" s="329" t="s">
        <v>0</v>
      </c>
      <c r="BG7" s="324" t="str">
        <f>VLOOKUP("ゆり-"&amp;BK7&amp;"-B",'選手データ（ゆり）'!E:L,4,0)</f>
        <v>野崎秀子</v>
      </c>
      <c r="BH7" s="325" t="s">
        <v>1</v>
      </c>
      <c r="BI7" s="328" t="str">
        <f>VLOOKUP("ゆり-"&amp;BK7&amp;"-A",'選手データ（ゆり）'!E:L,8,0)</f>
        <v>東京</v>
      </c>
      <c r="BJ7" s="326" t="s">
        <v>2</v>
      </c>
      <c r="BK7" s="330">
        <v>61</v>
      </c>
    </row>
    <row r="8" spans="1:63" s="130" customFormat="1" ht="26.25" customHeight="1" thickTop="1">
      <c r="A8" s="327"/>
      <c r="B8" s="115"/>
      <c r="C8" s="324"/>
      <c r="D8" s="329"/>
      <c r="E8" s="324"/>
      <c r="F8" s="325"/>
      <c r="G8" s="328">
        <f>IF(VLOOKUP("ゆり-"&amp;A7&amp;"-B",'選手データ（ゆり）'!E:L,8,0)=G7,"",VLOOKUP("ゆり-"&amp;A7&amp;"-B",'選手データ（ゆり）'!E:L,8,0))</f>
      </c>
      <c r="H8" s="326"/>
      <c r="I8" s="120"/>
      <c r="J8" s="123"/>
      <c r="K8" s="167"/>
      <c r="L8" s="123"/>
      <c r="M8" s="134"/>
      <c r="N8" s="123"/>
      <c r="O8" s="152"/>
      <c r="P8" s="158"/>
      <c r="Q8" s="123"/>
      <c r="R8" s="124"/>
      <c r="S8" s="161"/>
      <c r="T8" s="124"/>
      <c r="U8" s="135"/>
      <c r="V8" s="124"/>
      <c r="W8" s="159"/>
      <c r="X8" s="124"/>
      <c r="Y8" s="159"/>
      <c r="Z8" s="128"/>
      <c r="AA8" s="324"/>
      <c r="AB8" s="329"/>
      <c r="AC8" s="324"/>
      <c r="AD8" s="325"/>
      <c r="AE8" s="328">
        <f>IF(VLOOKUP("ゆり-"&amp;AG7&amp;"-B",'選手データ（ゆり）'!E:L,8,0)=AE7,"",VLOOKUP("ゆり-"&amp;AG7&amp;"-B",'選手データ（ゆり）'!E:L,8,0))</f>
      </c>
      <c r="AF8" s="326"/>
      <c r="AG8" s="327"/>
      <c r="AH8" s="327"/>
      <c r="AI8" s="324"/>
      <c r="AJ8" s="329"/>
      <c r="AK8" s="324"/>
      <c r="AL8" s="325"/>
      <c r="AM8" s="328">
        <f>IF(VLOOKUP("ゆり-"&amp;AH7&amp;"-B",'選手データ（ゆり）'!E:L,8,0)=AM7,"",VLOOKUP("ゆり-"&amp;AH7&amp;"-B",'選手データ（ゆり）'!E:L,8,0))</f>
      </c>
      <c r="AN8" s="326"/>
      <c r="AO8" s="120"/>
      <c r="AP8" s="131"/>
      <c r="AQ8" s="133"/>
      <c r="AR8" s="134"/>
      <c r="AS8" s="123"/>
      <c r="AT8" s="152"/>
      <c r="AU8" s="123"/>
      <c r="AV8" s="168"/>
      <c r="AW8" s="124"/>
      <c r="AX8" s="257"/>
      <c r="AY8" s="224"/>
      <c r="AZ8" s="224"/>
      <c r="BA8" s="226"/>
      <c r="BB8" s="228"/>
      <c r="BC8" s="226"/>
      <c r="BD8" s="128"/>
      <c r="BE8" s="324"/>
      <c r="BF8" s="329"/>
      <c r="BG8" s="324"/>
      <c r="BH8" s="325"/>
      <c r="BI8" s="328">
        <f>IF(VLOOKUP("ゆり-"&amp;BK7&amp;"-B",'選手データ（ゆり）'!E:L,8,0)=BI7,"",VLOOKUP("ゆり-"&amp;BK7&amp;"-B",'選手データ（ゆり）'!E:L,8,0))</f>
      </c>
      <c r="BJ8" s="326"/>
      <c r="BK8" s="330"/>
    </row>
    <row r="9" spans="1:63" s="130" customFormat="1" ht="26.25" customHeight="1" thickBot="1">
      <c r="A9" s="327">
        <v>5</v>
      </c>
      <c r="B9" s="115"/>
      <c r="C9" s="324" t="str">
        <f>VLOOKUP("ゆり-"&amp;A9&amp;"-A",'選手データ（ゆり）'!E:L,4,0)</f>
        <v>武藤美知子</v>
      </c>
      <c r="D9" s="329" t="s">
        <v>0</v>
      </c>
      <c r="E9" s="324" t="str">
        <f>VLOOKUP("ゆり-"&amp;A9&amp;"-B",'選手データ（ゆり）'!E:L,4,0)</f>
        <v>渡辺ひとみ</v>
      </c>
      <c r="F9" s="325" t="s">
        <v>1</v>
      </c>
      <c r="G9" s="328" t="str">
        <f>VLOOKUP("ゆり-"&amp;A9&amp;"-A",'選手データ（ゆり）'!E:L,8,0)</f>
        <v>愛知</v>
      </c>
      <c r="H9" s="326" t="s">
        <v>2</v>
      </c>
      <c r="I9" s="120"/>
      <c r="J9" s="142"/>
      <c r="K9" s="148" t="s">
        <v>415</v>
      </c>
      <c r="L9" s="142"/>
      <c r="M9" s="169"/>
      <c r="N9" s="170" t="s">
        <v>415</v>
      </c>
      <c r="O9" s="149"/>
      <c r="P9" s="158"/>
      <c r="Q9" s="123"/>
      <c r="R9" s="124"/>
      <c r="S9" s="161"/>
      <c r="T9" s="290"/>
      <c r="U9" s="291" t="s">
        <v>415</v>
      </c>
      <c r="V9" s="146"/>
      <c r="W9" s="160"/>
      <c r="X9" s="146"/>
      <c r="Y9" s="160"/>
      <c r="Z9" s="128"/>
      <c r="AA9" s="324" t="str">
        <f>VLOOKUP("ゆり-"&amp;AG9&amp;"-A",'選手データ（ゆり）'!E:L,4,0)</f>
        <v>西村さち子</v>
      </c>
      <c r="AB9" s="329" t="s">
        <v>0</v>
      </c>
      <c r="AC9" s="324" t="str">
        <f>VLOOKUP("ゆり-"&amp;AG9&amp;"-B",'選手データ（ゆり）'!E:L,4,0)</f>
        <v>吉藤悦子</v>
      </c>
      <c r="AD9" s="325" t="s">
        <v>1</v>
      </c>
      <c r="AE9" s="328" t="str">
        <f>VLOOKUP("ゆり-"&amp;AG9&amp;"-A",'選手データ（ゆり）'!E:L,8,0)</f>
        <v>広島</v>
      </c>
      <c r="AF9" s="326" t="s">
        <v>2</v>
      </c>
      <c r="AG9" s="327">
        <v>26</v>
      </c>
      <c r="AH9" s="327">
        <v>44</v>
      </c>
      <c r="AI9" s="324" t="str">
        <f>VLOOKUP("ゆり-"&amp;AH9&amp;"-A",'選手データ（ゆり）'!E:L,4,0)</f>
        <v>静間ひとみ</v>
      </c>
      <c r="AJ9" s="329" t="s">
        <v>0</v>
      </c>
      <c r="AK9" s="324" t="str">
        <f>VLOOKUP("ゆり-"&amp;AH9&amp;"-B",'選手データ（ゆり）'!E:L,4,0)</f>
        <v>山崎良子</v>
      </c>
      <c r="AL9" s="325" t="s">
        <v>1</v>
      </c>
      <c r="AM9" s="328" t="str">
        <f>VLOOKUP("ゆり-"&amp;AH9&amp;"-A",'選手データ（ゆり）'!E:L,8,0)</f>
        <v>島根</v>
      </c>
      <c r="AN9" s="326" t="s">
        <v>2</v>
      </c>
      <c r="AO9" s="120"/>
      <c r="AP9" s="247"/>
      <c r="AQ9" s="242">
        <v>0</v>
      </c>
      <c r="AR9" s="248"/>
      <c r="AS9" s="123" t="s">
        <v>415</v>
      </c>
      <c r="AT9" s="149"/>
      <c r="AU9" s="123"/>
      <c r="AV9" s="168"/>
      <c r="AW9" s="124"/>
      <c r="AX9" s="257"/>
      <c r="AY9" s="219"/>
      <c r="AZ9" s="255">
        <v>1</v>
      </c>
      <c r="BA9" s="254">
        <v>0</v>
      </c>
      <c r="BB9" s="259"/>
      <c r="BC9" s="230"/>
      <c r="BD9" s="128"/>
      <c r="BE9" s="324" t="str">
        <f>VLOOKUP("ゆり-"&amp;BK9&amp;"-A",'選手データ（ゆり）'!E:L,4,0)</f>
        <v>内田直子</v>
      </c>
      <c r="BF9" s="329" t="s">
        <v>0</v>
      </c>
      <c r="BG9" s="324" t="str">
        <f>VLOOKUP("ゆり-"&amp;BK9&amp;"-B",'選手データ（ゆり）'!E:L,4,0)</f>
        <v>坂口鈴子</v>
      </c>
      <c r="BH9" s="325" t="s">
        <v>1</v>
      </c>
      <c r="BI9" s="328" t="str">
        <f>VLOOKUP("ゆり-"&amp;BK9&amp;"-A",'選手データ（ゆり）'!E:L,8,0)</f>
        <v>佐賀</v>
      </c>
      <c r="BJ9" s="326" t="s">
        <v>2</v>
      </c>
      <c r="BK9" s="330">
        <v>62</v>
      </c>
    </row>
    <row r="10" spans="1:63" s="130" customFormat="1" ht="26.25" customHeight="1" thickTop="1">
      <c r="A10" s="327"/>
      <c r="B10" s="115"/>
      <c r="C10" s="324"/>
      <c r="D10" s="329"/>
      <c r="E10" s="324"/>
      <c r="F10" s="325"/>
      <c r="G10" s="328">
        <f>IF(VLOOKUP("ゆり-"&amp;A9&amp;"-B",'選手データ（ゆり）'!E:L,8,0)=G9,"",VLOOKUP("ゆり-"&amp;A9&amp;"-B",'選手データ（ゆり）'!E:L,8,0))</f>
      </c>
      <c r="H10" s="326"/>
      <c r="I10" s="120"/>
      <c r="J10" s="211">
        <v>0</v>
      </c>
      <c r="K10" s="172"/>
      <c r="L10" s="173"/>
      <c r="M10" s="152"/>
      <c r="N10" s="153"/>
      <c r="O10" s="152"/>
      <c r="P10" s="158"/>
      <c r="Q10" s="123"/>
      <c r="R10" s="124"/>
      <c r="S10" s="161"/>
      <c r="T10" s="174"/>
      <c r="U10" s="136"/>
      <c r="V10" s="234"/>
      <c r="W10" s="235">
        <v>0</v>
      </c>
      <c r="X10" s="226"/>
      <c r="Y10" s="229">
        <v>1</v>
      </c>
      <c r="Z10" s="128"/>
      <c r="AA10" s="324"/>
      <c r="AB10" s="329"/>
      <c r="AC10" s="324"/>
      <c r="AD10" s="325"/>
      <c r="AE10" s="328">
        <f>IF(VLOOKUP("ゆり-"&amp;AG9&amp;"-B",'選手データ（ゆり）'!E:L,8,0)=AE9,"",VLOOKUP("ゆり-"&amp;AG9&amp;"-B",'選手データ（ゆり）'!E:L,8,0))</f>
      </c>
      <c r="AF10" s="326"/>
      <c r="AG10" s="327"/>
      <c r="AH10" s="327"/>
      <c r="AI10" s="324"/>
      <c r="AJ10" s="329"/>
      <c r="AK10" s="324"/>
      <c r="AL10" s="325"/>
      <c r="AM10" s="328">
        <f>IF(VLOOKUP("ゆり-"&amp;AH9&amp;"-B",'選手データ（ゆり）'!E:L,8,0)=AM9,"",VLOOKUP("ゆり-"&amp;AH9&amp;"-B",'選手データ（ゆり）'!E:L,8,0))</f>
      </c>
      <c r="AN10" s="326"/>
      <c r="AO10" s="120"/>
      <c r="AP10" s="249">
        <v>0</v>
      </c>
      <c r="AQ10" s="250"/>
      <c r="AR10" s="214"/>
      <c r="AS10" s="153"/>
      <c r="AT10" s="152"/>
      <c r="AU10" s="123"/>
      <c r="AV10" s="168"/>
      <c r="AW10" s="124"/>
      <c r="AX10" s="257"/>
      <c r="AY10" s="224"/>
      <c r="AZ10" s="256"/>
      <c r="BA10" s="228"/>
      <c r="BB10" s="226"/>
      <c r="BC10" s="229">
        <v>1</v>
      </c>
      <c r="BD10" s="128"/>
      <c r="BE10" s="324"/>
      <c r="BF10" s="329"/>
      <c r="BG10" s="324"/>
      <c r="BH10" s="325"/>
      <c r="BI10" s="328">
        <f>IF(VLOOKUP("ゆり-"&amp;BK9&amp;"-B",'選手データ（ゆり）'!E:L,8,0)=BI9,"",VLOOKUP("ゆり-"&amp;BK9&amp;"-B",'選手データ（ゆり）'!E:L,8,0))</f>
      </c>
      <c r="BJ10" s="326"/>
      <c r="BK10" s="330"/>
    </row>
    <row r="11" spans="1:63" s="130" customFormat="1" ht="26.25" customHeight="1" thickBot="1">
      <c r="A11" s="327">
        <v>6</v>
      </c>
      <c r="B11" s="115"/>
      <c r="C11" s="324" t="str">
        <f>VLOOKUP("ゆり-"&amp;A11&amp;"-A",'選手データ（ゆり）'!E:L,4,0)</f>
        <v>浦田浩子</v>
      </c>
      <c r="D11" s="329" t="s">
        <v>0</v>
      </c>
      <c r="E11" s="324" t="str">
        <f>VLOOKUP("ゆり-"&amp;A11&amp;"-B",'選手データ（ゆり）'!E:L,4,0)</f>
        <v>松山篤子</v>
      </c>
      <c r="F11" s="325" t="s">
        <v>1</v>
      </c>
      <c r="G11" s="328" t="str">
        <f>VLOOKUP("ゆり-"&amp;A11&amp;"-A",'選手データ（ゆり）'!E:L,8,0)</f>
        <v>島根</v>
      </c>
      <c r="H11" s="326" t="s">
        <v>2</v>
      </c>
      <c r="I11" s="120"/>
      <c r="J11" s="142"/>
      <c r="K11" s="157"/>
      <c r="L11" s="148"/>
      <c r="M11" s="157"/>
      <c r="N11" s="158"/>
      <c r="O11" s="152"/>
      <c r="P11" s="158"/>
      <c r="Q11" s="123"/>
      <c r="R11" s="124"/>
      <c r="S11" s="161"/>
      <c r="T11" s="174"/>
      <c r="U11" s="124"/>
      <c r="V11" s="230"/>
      <c r="W11" s="223"/>
      <c r="X11" s="230"/>
      <c r="Y11" s="224"/>
      <c r="Z11" s="336" t="s">
        <v>416</v>
      </c>
      <c r="AA11" s="324" t="str">
        <f>VLOOKUP("ゆり-"&amp;AG11&amp;"-A",'選手データ（ゆり）'!E:L,4,0)</f>
        <v>渡辺久枝</v>
      </c>
      <c r="AB11" s="329" t="s">
        <v>0</v>
      </c>
      <c r="AC11" s="324" t="str">
        <f>VLOOKUP("ゆり-"&amp;AG11&amp;"-B",'選手データ（ゆり）'!E:L,4,0)</f>
        <v>中西佳子</v>
      </c>
      <c r="AD11" s="325" t="s">
        <v>1</v>
      </c>
      <c r="AE11" s="328" t="str">
        <f>VLOOKUP("ゆり-"&amp;AG11&amp;"-A",'選手データ（ゆり）'!E:L,8,0)</f>
        <v>奈良</v>
      </c>
      <c r="AF11" s="326" t="s">
        <v>2</v>
      </c>
      <c r="AG11" s="327">
        <v>27</v>
      </c>
      <c r="AH11" s="327">
        <v>45</v>
      </c>
      <c r="AI11" s="324" t="str">
        <f>VLOOKUP("ゆり-"&amp;AH11&amp;"-A",'選手データ（ゆり）'!E:L,4,0)</f>
        <v>井坂敏子</v>
      </c>
      <c r="AJ11" s="329" t="s">
        <v>0</v>
      </c>
      <c r="AK11" s="116" t="str">
        <f>VLOOKUP("ゆり-"&amp;AH11&amp;"-B",'選手データ（ゆり）'!E:L,4,0)</f>
        <v>浅堀比呂子</v>
      </c>
      <c r="AL11" s="325" t="s">
        <v>1</v>
      </c>
      <c r="AM11" s="328" t="str">
        <f>VLOOKUP("ゆり-"&amp;AH11&amp;"-A",'選手データ（ゆり）'!E:L,8,0)</f>
        <v>京都</v>
      </c>
      <c r="AN11" s="326" t="s">
        <v>2</v>
      </c>
      <c r="AO11" s="120"/>
      <c r="AP11" s="156"/>
      <c r="AQ11" s="141"/>
      <c r="AR11" s="217"/>
      <c r="AS11" s="233"/>
      <c r="AT11" s="152"/>
      <c r="AU11" s="123"/>
      <c r="AV11" s="168"/>
      <c r="AW11" s="124"/>
      <c r="AX11" s="161"/>
      <c r="AY11" s="124"/>
      <c r="AZ11" s="161"/>
      <c r="BA11" s="162"/>
      <c r="BB11" s="176"/>
      <c r="BC11" s="125"/>
      <c r="BD11" s="128"/>
      <c r="BE11" s="324" t="str">
        <f>VLOOKUP("ゆり-"&amp;BK11&amp;"-A",'選手データ（ゆり）'!E:L,4,0)</f>
        <v>八幡みさこ</v>
      </c>
      <c r="BF11" s="329" t="s">
        <v>0</v>
      </c>
      <c r="BG11" s="324" t="str">
        <f>VLOOKUP("ゆり-"&amp;BK11&amp;"-B",'選手データ（ゆり）'!E:L,4,0)</f>
        <v>岩田遵子</v>
      </c>
      <c r="BH11" s="325" t="s">
        <v>1</v>
      </c>
      <c r="BI11" s="328" t="str">
        <f>VLOOKUP("ゆり-"&amp;BK11&amp;"-A",'選手データ（ゆり）'!E:L,8,0)</f>
        <v>島根</v>
      </c>
      <c r="BJ11" s="326" t="s">
        <v>2</v>
      </c>
      <c r="BK11" s="330">
        <v>63</v>
      </c>
    </row>
    <row r="12" spans="1:63" s="130" customFormat="1" ht="26.25" customHeight="1" thickBot="1" thickTop="1">
      <c r="A12" s="327"/>
      <c r="B12" s="115"/>
      <c r="C12" s="324"/>
      <c r="D12" s="329"/>
      <c r="E12" s="324"/>
      <c r="F12" s="325"/>
      <c r="G12" s="328">
        <f>IF(VLOOKUP("ゆり-"&amp;A11&amp;"-B",'選手データ（ゆり）'!E:L,8,0)=G11,"",VLOOKUP("ゆり-"&amp;A11&amp;"-B",'選手データ（ゆり）'!E:L,8,0))</f>
      </c>
      <c r="H12" s="326"/>
      <c r="I12" s="120"/>
      <c r="J12" s="218"/>
      <c r="K12" s="211">
        <v>2</v>
      </c>
      <c r="L12" s="211"/>
      <c r="M12" s="211" t="s">
        <v>416</v>
      </c>
      <c r="N12" s="233"/>
      <c r="O12" s="152"/>
      <c r="P12" s="158"/>
      <c r="Q12" s="123"/>
      <c r="R12" s="124"/>
      <c r="S12" s="161"/>
      <c r="T12" s="174"/>
      <c r="U12" s="124"/>
      <c r="V12" s="229" t="s">
        <v>416</v>
      </c>
      <c r="W12" s="229"/>
      <c r="X12" s="229" t="s">
        <v>416</v>
      </c>
      <c r="Y12" s="228"/>
      <c r="Z12" s="336"/>
      <c r="AA12" s="324"/>
      <c r="AB12" s="329"/>
      <c r="AC12" s="324"/>
      <c r="AD12" s="325"/>
      <c r="AE12" s="328">
        <f>IF(VLOOKUP("ゆり-"&amp;AG11&amp;"-B",'選手データ（ゆり）'!E:L,8,0)=AE11,"",VLOOKUP("ゆり-"&amp;AG11&amp;"-B",'選手データ（ゆり）'!E:L,8,0))</f>
      </c>
      <c r="AF12" s="326"/>
      <c r="AG12" s="327"/>
      <c r="AH12" s="327"/>
      <c r="AI12" s="324"/>
      <c r="AJ12" s="329"/>
      <c r="AK12" s="116" t="str">
        <f>VLOOKUP("ゆり-変更"&amp;AH11&amp;"-B",'選手データ（ゆり）'!E:L,4,0)</f>
        <v>山田　郁子</v>
      </c>
      <c r="AL12" s="325"/>
      <c r="AM12" s="328">
        <f>IF(VLOOKUP("ゆり-"&amp;AH11&amp;"-B",'選手データ（ゆり）'!E:L,8,0)=AM11,"",VLOOKUP("ゆり-"&amp;AH11&amp;"-B",'選手データ（ゆり）'!E:L,8,0))</f>
      </c>
      <c r="AN12" s="326"/>
      <c r="AO12" s="120"/>
      <c r="AP12" s="133"/>
      <c r="AQ12" s="150" t="s">
        <v>415</v>
      </c>
      <c r="AR12" s="211">
        <v>1</v>
      </c>
      <c r="AS12" s="233"/>
      <c r="AT12" s="251"/>
      <c r="AU12" s="123"/>
      <c r="AV12" s="168"/>
      <c r="AW12" s="124"/>
      <c r="AX12" s="161"/>
      <c r="AY12" s="177"/>
      <c r="AZ12" s="159"/>
      <c r="BA12" s="164" t="s">
        <v>415</v>
      </c>
      <c r="BB12" s="164" t="s">
        <v>415</v>
      </c>
      <c r="BC12" s="124"/>
      <c r="BD12" s="128"/>
      <c r="BE12" s="324"/>
      <c r="BF12" s="329"/>
      <c r="BG12" s="324"/>
      <c r="BH12" s="325"/>
      <c r="BI12" s="328">
        <f>IF(VLOOKUP("ゆり-"&amp;BK11&amp;"-B",'選手データ（ゆり）'!E:L,8,0)=BI11,"",VLOOKUP("ゆり-"&amp;BK11&amp;"-B",'選手データ（ゆり）'!E:L,8,0))</f>
      </c>
      <c r="BJ12" s="326"/>
      <c r="BK12" s="330"/>
    </row>
    <row r="13" spans="1:63" s="130" customFormat="1" ht="26.25" customHeight="1" thickBot="1" thickTop="1">
      <c r="A13" s="327">
        <v>7</v>
      </c>
      <c r="B13" s="115"/>
      <c r="C13" s="324" t="str">
        <f>VLOOKUP("ゆり-"&amp;A13&amp;"-A",'選手データ（ゆり）'!E:L,4,0)</f>
        <v>赤川朝美</v>
      </c>
      <c r="D13" s="329" t="s">
        <v>0</v>
      </c>
      <c r="E13" s="324" t="str">
        <f>VLOOKUP("ゆり-"&amp;A13&amp;"-B",'選手データ（ゆり）'!E:L,4,0)</f>
        <v>河野岐三代</v>
      </c>
      <c r="F13" s="325" t="s">
        <v>1</v>
      </c>
      <c r="G13" s="328" t="str">
        <f>VLOOKUP("ゆり-"&amp;A13&amp;"-A",'選手データ（ゆり）'!E:L,8,0)</f>
        <v>徳島</v>
      </c>
      <c r="H13" s="326" t="s">
        <v>2</v>
      </c>
      <c r="I13" s="120"/>
      <c r="J13" s="237">
        <v>1</v>
      </c>
      <c r="K13" s="218"/>
      <c r="L13" s="218"/>
      <c r="M13" s="238">
        <v>0</v>
      </c>
      <c r="N13" s="214"/>
      <c r="O13" s="236">
        <v>1</v>
      </c>
      <c r="P13" s="178"/>
      <c r="Q13" s="123"/>
      <c r="R13" s="124"/>
      <c r="S13" s="179"/>
      <c r="T13" s="180" t="s">
        <v>415</v>
      </c>
      <c r="U13" s="159"/>
      <c r="V13" s="125" t="s">
        <v>415</v>
      </c>
      <c r="W13" s="125"/>
      <c r="X13" s="125"/>
      <c r="Y13" s="125" t="s">
        <v>415</v>
      </c>
      <c r="Z13" s="128"/>
      <c r="AA13" s="324" t="str">
        <f>VLOOKUP("ゆり-"&amp;AG13&amp;"-A",'選手データ（ゆり）'!E:L,4,0)</f>
        <v>西谷奈保子</v>
      </c>
      <c r="AB13" s="329" t="s">
        <v>0</v>
      </c>
      <c r="AC13" s="324" t="str">
        <f>VLOOKUP("ゆり-"&amp;AG13&amp;"-B",'選手データ（ゆり）'!E:L,4,0)</f>
        <v>山根ひろみ</v>
      </c>
      <c r="AD13" s="325" t="s">
        <v>1</v>
      </c>
      <c r="AE13" s="127" t="str">
        <f>VLOOKUP("ゆり-"&amp;AG13&amp;"-A",'選手データ（ゆり）'!E:L,8,0)</f>
        <v>島根</v>
      </c>
      <c r="AF13" s="326" t="s">
        <v>2</v>
      </c>
      <c r="AG13" s="327">
        <v>28</v>
      </c>
      <c r="AH13" s="327">
        <v>46</v>
      </c>
      <c r="AI13" s="324" t="str">
        <f>VLOOKUP("ゆり-"&amp;AH13&amp;"-A",'選手データ（ゆり）'!E:L,4,0)</f>
        <v>高野正代</v>
      </c>
      <c r="AJ13" s="329" t="s">
        <v>0</v>
      </c>
      <c r="AK13" s="324" t="str">
        <f>VLOOKUP("ゆり-"&amp;AH13&amp;"-B",'選手データ（ゆり）'!E:L,4,0)</f>
        <v>東村純子</v>
      </c>
      <c r="AL13" s="325" t="s">
        <v>1</v>
      </c>
      <c r="AM13" s="328" t="str">
        <f>VLOOKUP("ゆり-"&amp;AH13&amp;"-A",'選手データ（ゆり）'!E:L,8,0)</f>
        <v>香川</v>
      </c>
      <c r="AN13" s="326" t="s">
        <v>2</v>
      </c>
      <c r="AO13" s="120"/>
      <c r="AP13" s="121" t="s">
        <v>415</v>
      </c>
      <c r="AQ13" s="122"/>
      <c r="AR13" s="121" t="s">
        <v>415</v>
      </c>
      <c r="AS13" s="152"/>
      <c r="AT13" s="252">
        <v>2</v>
      </c>
      <c r="AU13" s="181"/>
      <c r="AV13" s="168"/>
      <c r="AW13" s="124"/>
      <c r="AX13" s="179"/>
      <c r="AY13" s="182" t="s">
        <v>415</v>
      </c>
      <c r="AZ13" s="124"/>
      <c r="BA13" s="125" t="s">
        <v>415</v>
      </c>
      <c r="BB13" s="125"/>
      <c r="BC13" s="125" t="s">
        <v>415</v>
      </c>
      <c r="BD13" s="128"/>
      <c r="BE13" s="324" t="str">
        <f>VLOOKUP("ゆり-"&amp;BK13&amp;"-A",'選手データ（ゆり）'!E:L,4,0)</f>
        <v>坂東あつみ</v>
      </c>
      <c r="BF13" s="329" t="s">
        <v>0</v>
      </c>
      <c r="BG13" s="324" t="str">
        <f>VLOOKUP("ゆり-"&amp;BK13&amp;"-B",'選手データ（ゆり）'!E:L,4,0)</f>
        <v>梅野千江子</v>
      </c>
      <c r="BH13" s="325" t="s">
        <v>1</v>
      </c>
      <c r="BI13" s="127" t="str">
        <f>VLOOKUP("ゆり-"&amp;BK13&amp;"-A",'選手データ（ゆり）'!E:L,8,0)</f>
        <v>和歌山</v>
      </c>
      <c r="BJ13" s="326" t="s">
        <v>2</v>
      </c>
      <c r="BK13" s="330">
        <v>64</v>
      </c>
    </row>
    <row r="14" spans="1:63" s="130" customFormat="1" ht="26.25" customHeight="1" thickTop="1">
      <c r="A14" s="327"/>
      <c r="B14" s="115"/>
      <c r="C14" s="324"/>
      <c r="D14" s="329"/>
      <c r="E14" s="324"/>
      <c r="F14" s="325"/>
      <c r="G14" s="328">
        <f>IF(VLOOKUP("ゆり-"&amp;A13&amp;"-B",'選手データ（ゆり）'!E:L,8,0)=G13,"",VLOOKUP("ゆり-"&amp;A13&amp;"-B",'選手データ（ゆり）'!E:L,8,0))</f>
      </c>
      <c r="H14" s="326"/>
      <c r="I14" s="120"/>
      <c r="J14" s="239"/>
      <c r="K14" s="240"/>
      <c r="L14" s="239"/>
      <c r="M14" s="241"/>
      <c r="N14" s="214"/>
      <c r="O14" s="238"/>
      <c r="P14" s="123"/>
      <c r="Q14" s="168"/>
      <c r="R14" s="124"/>
      <c r="S14" s="159"/>
      <c r="T14" s="124"/>
      <c r="U14" s="161"/>
      <c r="V14" s="124"/>
      <c r="W14" s="124"/>
      <c r="X14" s="124"/>
      <c r="Y14" s="159"/>
      <c r="Z14" s="128"/>
      <c r="AA14" s="324"/>
      <c r="AB14" s="329"/>
      <c r="AC14" s="324"/>
      <c r="AD14" s="325"/>
      <c r="AE14" s="137" t="str">
        <f>IF(VLOOKUP("ゆり-"&amp;AG13&amp;"-B",'選手データ（ゆり）'!E:L,8,0)=AE13,"",VLOOKUP("ゆり-"&amp;AG13&amp;"-B",'選手データ（ゆり）'!E:L,8,0))</f>
        <v>鳥取</v>
      </c>
      <c r="AF14" s="326"/>
      <c r="AG14" s="327"/>
      <c r="AH14" s="327"/>
      <c r="AI14" s="324"/>
      <c r="AJ14" s="329"/>
      <c r="AK14" s="324"/>
      <c r="AL14" s="325"/>
      <c r="AM14" s="328">
        <f>IF(VLOOKUP("ゆり-"&amp;AH13&amp;"-B",'選手データ（ゆり）'!E:L,8,0)=AM13,"",VLOOKUP("ゆり-"&amp;AH13&amp;"-B",'選手データ（ゆり）'!E:L,8,0))</f>
      </c>
      <c r="AN14" s="326"/>
      <c r="AO14" s="120"/>
      <c r="AP14" s="131"/>
      <c r="AQ14" s="133"/>
      <c r="AR14" s="134"/>
      <c r="AS14" s="152"/>
      <c r="AT14" s="123"/>
      <c r="AU14" s="123"/>
      <c r="AV14" s="168"/>
      <c r="AW14" s="124"/>
      <c r="AX14" s="159"/>
      <c r="AY14" s="135"/>
      <c r="AZ14" s="174"/>
      <c r="BA14" s="124"/>
      <c r="BB14" s="124"/>
      <c r="BC14" s="159"/>
      <c r="BD14" s="128"/>
      <c r="BE14" s="324"/>
      <c r="BF14" s="329"/>
      <c r="BG14" s="324"/>
      <c r="BH14" s="325"/>
      <c r="BI14" s="137" t="str">
        <f>IF(VLOOKUP("ゆり-"&amp;BK13&amp;"-B",'選手データ（ゆり）'!E:L,8,0)=BI13,"",VLOOKUP("ゆり-"&amp;BK13&amp;"-B",'選手データ（ゆり）'!E:L,8,0))</f>
        <v>奈良</v>
      </c>
      <c r="BJ14" s="326"/>
      <c r="BK14" s="330"/>
    </row>
    <row r="15" spans="1:63" s="130" customFormat="1" ht="26.25" customHeight="1" thickBot="1">
      <c r="A15" s="327">
        <v>8</v>
      </c>
      <c r="B15" s="115"/>
      <c r="C15" s="324" t="str">
        <f>VLOOKUP("ゆり-"&amp;A15&amp;"-A",'選手データ（ゆり）'!E:L,4,0)</f>
        <v>近藤恵子</v>
      </c>
      <c r="D15" s="329" t="s">
        <v>0</v>
      </c>
      <c r="E15" s="324" t="str">
        <f>VLOOKUP("ゆり-"&amp;A15&amp;"-B",'選手データ（ゆり）'!E:L,4,0)</f>
        <v>石川幹子</v>
      </c>
      <c r="F15" s="325" t="s">
        <v>1</v>
      </c>
      <c r="G15" s="328" t="str">
        <f>VLOOKUP("ゆり-"&amp;A15&amp;"-A",'選手データ（ゆり）'!E:L,8,0)</f>
        <v>大阪</v>
      </c>
      <c r="H15" s="326" t="s">
        <v>2</v>
      </c>
      <c r="I15" s="120"/>
      <c r="J15" s="242"/>
      <c r="K15" s="243">
        <v>2</v>
      </c>
      <c r="L15" s="242"/>
      <c r="M15" s="217"/>
      <c r="N15" s="244"/>
      <c r="O15" s="238"/>
      <c r="P15" s="123"/>
      <c r="Q15" s="168"/>
      <c r="R15" s="124"/>
      <c r="S15" s="159"/>
      <c r="T15" s="224"/>
      <c r="U15" s="246"/>
      <c r="V15" s="221"/>
      <c r="W15" s="221"/>
      <c r="X15" s="223">
        <v>2</v>
      </c>
      <c r="Y15" s="231"/>
      <c r="Z15" s="128"/>
      <c r="AA15" s="324" t="str">
        <f>VLOOKUP("ゆり-"&amp;AG15&amp;"-A",'選手データ（ゆり）'!E:L,4,0)</f>
        <v>田所房子</v>
      </c>
      <c r="AB15" s="329" t="s">
        <v>0</v>
      </c>
      <c r="AC15" s="324" t="str">
        <f>VLOOKUP("ゆり-"&amp;AG15&amp;"-B",'選手データ（ゆり）'!E:L,4,0)</f>
        <v>黒澤頼子</v>
      </c>
      <c r="AD15" s="325" t="s">
        <v>1</v>
      </c>
      <c r="AE15" s="328" t="str">
        <f>VLOOKUP("ゆり-"&amp;AG15&amp;"-A",'選手データ（ゆり）'!E:L,8,0)</f>
        <v>東京</v>
      </c>
      <c r="AF15" s="326" t="s">
        <v>2</v>
      </c>
      <c r="AG15" s="327">
        <v>29</v>
      </c>
      <c r="AH15" s="327">
        <v>47</v>
      </c>
      <c r="AI15" s="324" t="str">
        <f>VLOOKUP("ゆり-"&amp;AH15&amp;"-A",'選手データ（ゆり）'!E:L,4,0)</f>
        <v>村上純子</v>
      </c>
      <c r="AJ15" s="329" t="s">
        <v>0</v>
      </c>
      <c r="AK15" s="324" t="str">
        <f>VLOOKUP("ゆり-"&amp;AH15&amp;"-B",'選手データ（ゆり）'!E:L,4,0)</f>
        <v>徳安美景</v>
      </c>
      <c r="AL15" s="325" t="s">
        <v>1</v>
      </c>
      <c r="AM15" s="328" t="str">
        <f>VLOOKUP("ゆり-"&amp;AH15&amp;"-A",'選手データ（ゆり）'!E:L,8,0)</f>
        <v>愛知</v>
      </c>
      <c r="AN15" s="326" t="s">
        <v>2</v>
      </c>
      <c r="AO15" s="120"/>
      <c r="AP15" s="247"/>
      <c r="AQ15" s="254">
        <v>2</v>
      </c>
      <c r="AR15" s="260"/>
      <c r="AS15" s="214"/>
      <c r="AT15" s="123"/>
      <c r="AU15" s="123"/>
      <c r="AV15" s="168"/>
      <c r="AW15" s="124"/>
      <c r="AX15" s="159"/>
      <c r="AY15" s="135"/>
      <c r="AZ15" s="185"/>
      <c r="BA15" s="143"/>
      <c r="BB15" s="171" t="s">
        <v>415</v>
      </c>
      <c r="BC15" s="160"/>
      <c r="BD15" s="128"/>
      <c r="BE15" s="324" t="str">
        <f>VLOOKUP("ゆり-"&amp;BK15&amp;"-A",'選手データ（ゆり）'!E:L,4,0)</f>
        <v>成田一千弘</v>
      </c>
      <c r="BF15" s="329" t="s">
        <v>0</v>
      </c>
      <c r="BG15" s="324" t="str">
        <f>VLOOKUP("ゆり-"&amp;BK15&amp;"-B",'選手データ（ゆり）'!E:L,4,0)</f>
        <v>市川京子</v>
      </c>
      <c r="BH15" s="325" t="s">
        <v>1</v>
      </c>
      <c r="BI15" s="328" t="str">
        <f>VLOOKUP("ゆり-"&amp;BK15&amp;"-A",'選手データ（ゆり）'!E:L,8,0)</f>
        <v>愛知</v>
      </c>
      <c r="BJ15" s="326" t="s">
        <v>2</v>
      </c>
      <c r="BK15" s="330">
        <v>65</v>
      </c>
    </row>
    <row r="16" spans="1:63" s="130" customFormat="1" ht="26.25" customHeight="1" thickTop="1">
      <c r="A16" s="327"/>
      <c r="B16" s="115"/>
      <c r="C16" s="324"/>
      <c r="D16" s="329"/>
      <c r="E16" s="324"/>
      <c r="F16" s="325"/>
      <c r="G16" s="328">
        <f>IF(VLOOKUP("ゆり-"&amp;A15&amp;"-B",'選手データ（ゆり）'!E:L,8,0)=G15,"",VLOOKUP("ゆり-"&amp;A15&amp;"-B",'選手データ（ゆり）'!E:L,8,0))</f>
      </c>
      <c r="H16" s="326"/>
      <c r="I16" s="120"/>
      <c r="J16" s="186" t="s">
        <v>415</v>
      </c>
      <c r="K16" s="172"/>
      <c r="L16" s="183"/>
      <c r="M16" s="187"/>
      <c r="N16" s="245">
        <v>1</v>
      </c>
      <c r="O16" s="181"/>
      <c r="P16" s="123"/>
      <c r="Q16" s="168"/>
      <c r="R16" s="136"/>
      <c r="S16" s="159"/>
      <c r="T16" s="289"/>
      <c r="U16" s="286">
        <v>0</v>
      </c>
      <c r="V16" s="226"/>
      <c r="W16" s="227"/>
      <c r="X16" s="226"/>
      <c r="Y16" s="229">
        <v>0</v>
      </c>
      <c r="Z16" s="128"/>
      <c r="AA16" s="324"/>
      <c r="AB16" s="329"/>
      <c r="AC16" s="324"/>
      <c r="AD16" s="325"/>
      <c r="AE16" s="328">
        <f>IF(VLOOKUP("ゆり-"&amp;AG15&amp;"-B",'選手データ（ゆり）'!E:L,8,0)=AE15,"",VLOOKUP("ゆり-"&amp;AG15&amp;"-B",'選手データ（ゆり）'!E:L,8,0))</f>
      </c>
      <c r="AF16" s="326"/>
      <c r="AG16" s="327"/>
      <c r="AH16" s="327"/>
      <c r="AI16" s="324"/>
      <c r="AJ16" s="329"/>
      <c r="AK16" s="324"/>
      <c r="AL16" s="325"/>
      <c r="AM16" s="328">
        <f>IF(VLOOKUP("ゆり-"&amp;AH15&amp;"-B",'選手データ（ゆり）'!E:L,8,0)=AM15,"",VLOOKUP("ゆり-"&amp;AH15&amp;"-B",'選手データ（ゆり）'!E:L,8,0))</f>
      </c>
      <c r="AN16" s="326"/>
      <c r="AO16" s="120"/>
      <c r="AP16" s="261">
        <v>1</v>
      </c>
      <c r="AQ16" s="250"/>
      <c r="AR16" s="241"/>
      <c r="AS16" s="236">
        <v>0</v>
      </c>
      <c r="AT16" s="181"/>
      <c r="AU16" s="123"/>
      <c r="AV16" s="168"/>
      <c r="AW16" s="124"/>
      <c r="AX16" s="159"/>
      <c r="AY16" s="181"/>
      <c r="AZ16" s="188" t="s">
        <v>415</v>
      </c>
      <c r="BA16" s="226"/>
      <c r="BB16" s="226"/>
      <c r="BC16" s="229">
        <v>0</v>
      </c>
      <c r="BD16" s="128"/>
      <c r="BE16" s="324"/>
      <c r="BF16" s="329"/>
      <c r="BG16" s="324"/>
      <c r="BH16" s="325"/>
      <c r="BI16" s="328">
        <f>IF(VLOOKUP("ゆり-"&amp;BK15&amp;"-B",'選手データ（ゆり）'!E:L,8,0)=BI15,"",VLOOKUP("ゆり-"&amp;BK15&amp;"-B",'選手データ（ゆり）'!E:L,8,0))</f>
      </c>
      <c r="BJ16" s="326"/>
      <c r="BK16" s="330"/>
    </row>
    <row r="17" spans="1:63" s="130" customFormat="1" ht="26.25" customHeight="1" thickBot="1">
      <c r="A17" s="327">
        <v>9</v>
      </c>
      <c r="B17" s="115"/>
      <c r="C17" s="324" t="str">
        <f>VLOOKUP("ゆり-"&amp;A17&amp;"-A",'選手データ（ゆり）'!E:L,4,0)</f>
        <v>福島フジ代</v>
      </c>
      <c r="D17" s="329" t="s">
        <v>0</v>
      </c>
      <c r="E17" s="324" t="str">
        <f>VLOOKUP("ゆり-"&amp;A17&amp;"-B",'選手データ（ゆり）'!E:L,4,0)</f>
        <v>中村千津子</v>
      </c>
      <c r="F17" s="325" t="s">
        <v>1</v>
      </c>
      <c r="G17" s="328" t="str">
        <f>VLOOKUP("ゆり-"&amp;A17&amp;"-A",'選手データ（ゆり）'!E:L,8,0)</f>
        <v>山口</v>
      </c>
      <c r="H17" s="326" t="s">
        <v>2</v>
      </c>
      <c r="I17" s="120"/>
      <c r="J17" s="121"/>
      <c r="K17" s="189"/>
      <c r="L17" s="121"/>
      <c r="M17" s="190"/>
      <c r="N17" s="123"/>
      <c r="O17" s="123"/>
      <c r="P17" s="123"/>
      <c r="Q17" s="168"/>
      <c r="R17" s="124"/>
      <c r="S17" s="159"/>
      <c r="T17" s="124"/>
      <c r="U17" s="124"/>
      <c r="V17" s="230"/>
      <c r="W17" s="147"/>
      <c r="X17" s="159"/>
      <c r="Y17" s="124"/>
      <c r="Z17" s="128"/>
      <c r="AA17" s="324" t="str">
        <f>VLOOKUP("ゆり-"&amp;AG17&amp;"-A",'選手データ（ゆり）'!E:L,4,0)</f>
        <v>金住三枝子</v>
      </c>
      <c r="AB17" s="329" t="s">
        <v>0</v>
      </c>
      <c r="AC17" s="324" t="str">
        <f>VLOOKUP("ゆり-"&amp;AG17&amp;"-B",'選手データ（ゆり）'!E:L,4,0)</f>
        <v>松本孝子</v>
      </c>
      <c r="AD17" s="325" t="s">
        <v>1</v>
      </c>
      <c r="AE17" s="328" t="str">
        <f>VLOOKUP("ゆり-"&amp;AG17&amp;"-A",'選手データ（ゆり）'!E:L,8,0)</f>
        <v>岐阜</v>
      </c>
      <c r="AF17" s="326" t="s">
        <v>2</v>
      </c>
      <c r="AG17" s="327">
        <v>30</v>
      </c>
      <c r="AH17" s="327">
        <v>48</v>
      </c>
      <c r="AI17" s="324" t="str">
        <f>VLOOKUP("ゆり-"&amp;AH17&amp;"-A",'選手データ（ゆり）'!E:L,4,0)</f>
        <v>黒木美由紀</v>
      </c>
      <c r="AJ17" s="329" t="s">
        <v>0</v>
      </c>
      <c r="AK17" s="324" t="str">
        <f>VLOOKUP("ゆり-"&amp;AH17&amp;"-B",'選手データ（ゆり）'!E:L,4,0)</f>
        <v>久保洋子</v>
      </c>
      <c r="AL17" s="325" t="s">
        <v>1</v>
      </c>
      <c r="AM17" s="127" t="str">
        <f>VLOOKUP("ゆり-"&amp;AH17&amp;"-A",'選手データ（ゆり）'!E:L,8,0)</f>
        <v>鳥取</v>
      </c>
      <c r="AN17" s="326" t="s">
        <v>2</v>
      </c>
      <c r="AO17" s="120"/>
      <c r="AP17" s="133"/>
      <c r="AQ17" s="141"/>
      <c r="AR17" s="157"/>
      <c r="AS17" s="123"/>
      <c r="AT17" s="123"/>
      <c r="AU17" s="123"/>
      <c r="AV17" s="168"/>
      <c r="AW17" s="124"/>
      <c r="AX17" s="159"/>
      <c r="AY17" s="124"/>
      <c r="AZ17" s="124"/>
      <c r="BA17" s="230"/>
      <c r="BB17" s="230"/>
      <c r="BC17" s="224"/>
      <c r="BD17" s="128"/>
      <c r="BE17" s="324" t="str">
        <f>VLOOKUP("ゆり-"&amp;BK17&amp;"-A",'選手データ（ゆり）'!E:L,4,0)</f>
        <v>鈴木純子</v>
      </c>
      <c r="BF17" s="329" t="s">
        <v>0</v>
      </c>
      <c r="BG17" s="324" t="str">
        <f>VLOOKUP("ゆり-"&amp;BK17&amp;"-B",'選手データ（ゆり）'!E:L,4,0)</f>
        <v>木村洋子</v>
      </c>
      <c r="BH17" s="325" t="s">
        <v>1</v>
      </c>
      <c r="BI17" s="328" t="str">
        <f>VLOOKUP("ゆり-"&amp;BK17&amp;"-A",'選手データ（ゆり）'!E:L,8,0)</f>
        <v>栃木</v>
      </c>
      <c r="BJ17" s="326" t="s">
        <v>2</v>
      </c>
      <c r="BK17" s="330">
        <v>66</v>
      </c>
    </row>
    <row r="18" spans="1:63" s="130" customFormat="1" ht="26.25" customHeight="1" thickTop="1">
      <c r="A18" s="327"/>
      <c r="B18" s="115"/>
      <c r="C18" s="324"/>
      <c r="D18" s="329"/>
      <c r="E18" s="324"/>
      <c r="F18" s="325"/>
      <c r="G18" s="328">
        <f>IF(VLOOKUP("ゆり-"&amp;A17&amp;"-B",'選手データ（ゆり）'!E:L,8,0)=G17,"",VLOOKUP("ゆり-"&amp;A17&amp;"-B",'選手データ（ゆり）'!E:L,8,0))</f>
      </c>
      <c r="H18" s="326"/>
      <c r="I18" s="120"/>
      <c r="J18" s="133"/>
      <c r="K18" s="150" t="s">
        <v>415</v>
      </c>
      <c r="L18" s="150"/>
      <c r="M18" s="150" t="s">
        <v>415</v>
      </c>
      <c r="N18" s="123"/>
      <c r="O18" s="123"/>
      <c r="P18" s="123"/>
      <c r="Q18" s="168"/>
      <c r="R18" s="136"/>
      <c r="S18" s="159"/>
      <c r="T18" s="124"/>
      <c r="U18" s="124"/>
      <c r="V18" s="229">
        <v>1</v>
      </c>
      <c r="W18" s="154"/>
      <c r="X18" s="154" t="s">
        <v>415</v>
      </c>
      <c r="Y18" s="139"/>
      <c r="Z18" s="128"/>
      <c r="AA18" s="324"/>
      <c r="AB18" s="329"/>
      <c r="AC18" s="324"/>
      <c r="AD18" s="325"/>
      <c r="AE18" s="328">
        <f>IF(VLOOKUP("ゆり-"&amp;AG17&amp;"-B",'選手データ（ゆり）'!E:L,8,0)=AE17,"",VLOOKUP("ゆり-"&amp;AG17&amp;"-B",'選手データ（ゆり）'!E:L,8,0))</f>
      </c>
      <c r="AF18" s="326"/>
      <c r="AG18" s="327"/>
      <c r="AH18" s="327"/>
      <c r="AI18" s="324"/>
      <c r="AJ18" s="329"/>
      <c r="AK18" s="324"/>
      <c r="AL18" s="325"/>
      <c r="AM18" s="137" t="str">
        <f>IF(VLOOKUP("ゆり-"&amp;AH17&amp;"-B",'選手データ（ゆり）'!E:L,8,0)=AM17,"",VLOOKUP("ゆり-"&amp;AH17&amp;"-B",'選手データ（ゆり）'!E:L,8,0))</f>
        <v>北海道</v>
      </c>
      <c r="AN18" s="326"/>
      <c r="AO18" s="120"/>
      <c r="AP18" s="151"/>
      <c r="AQ18" s="186" t="s">
        <v>415</v>
      </c>
      <c r="AR18" s="261">
        <v>3</v>
      </c>
      <c r="AS18" s="123"/>
      <c r="AT18" s="123"/>
      <c r="AU18" s="123"/>
      <c r="AV18" s="168"/>
      <c r="AW18" s="124"/>
      <c r="AX18" s="159"/>
      <c r="AY18" s="124"/>
      <c r="AZ18" s="124"/>
      <c r="BA18" s="229">
        <v>1</v>
      </c>
      <c r="BB18" s="229">
        <v>1</v>
      </c>
      <c r="BC18" s="228"/>
      <c r="BD18" s="128"/>
      <c r="BE18" s="324"/>
      <c r="BF18" s="329"/>
      <c r="BG18" s="324"/>
      <c r="BH18" s="325"/>
      <c r="BI18" s="328">
        <f>IF(VLOOKUP("ゆり-"&amp;BK17&amp;"-B",'選手データ（ゆり）'!E:L,8,0)=BI17,"",VLOOKUP("ゆり-"&amp;BK17&amp;"-B",'選手データ（ゆり）'!E:L,8,0))</f>
      </c>
      <c r="BJ18" s="326"/>
      <c r="BK18" s="330"/>
    </row>
    <row r="19" spans="1:63" s="130" customFormat="1" ht="26.25" customHeight="1" thickBot="1">
      <c r="A19" s="115"/>
      <c r="B19" s="115"/>
      <c r="C19" s="116"/>
      <c r="D19" s="117"/>
      <c r="E19" s="116"/>
      <c r="F19" s="118"/>
      <c r="G19" s="137"/>
      <c r="H19" s="120"/>
      <c r="I19" s="120"/>
      <c r="J19" s="133"/>
      <c r="K19" s="133"/>
      <c r="L19" s="133"/>
      <c r="M19" s="123"/>
      <c r="N19" s="123"/>
      <c r="O19" s="238"/>
      <c r="P19" s="330">
        <v>2</v>
      </c>
      <c r="Q19" s="277"/>
      <c r="R19" s="136"/>
      <c r="S19" s="335" t="s">
        <v>415</v>
      </c>
      <c r="T19" s="124"/>
      <c r="U19" s="124"/>
      <c r="V19" s="124"/>
      <c r="W19" s="124"/>
      <c r="X19" s="124"/>
      <c r="Y19" s="124"/>
      <c r="Z19" s="128"/>
      <c r="AA19" s="116"/>
      <c r="AB19" s="117"/>
      <c r="AC19" s="116"/>
      <c r="AD19" s="118"/>
      <c r="AE19" s="328"/>
      <c r="AF19" s="120"/>
      <c r="AG19" s="115"/>
      <c r="AH19" s="115"/>
      <c r="AI19" s="116"/>
      <c r="AJ19" s="117"/>
      <c r="AK19" s="116"/>
      <c r="AL19" s="118"/>
      <c r="AM19" s="137"/>
      <c r="AN19" s="120"/>
      <c r="AO19" s="120"/>
      <c r="AP19" s="133"/>
      <c r="AQ19" s="133"/>
      <c r="AR19" s="123"/>
      <c r="AS19" s="123"/>
      <c r="AT19" s="238"/>
      <c r="AU19" s="330">
        <v>0</v>
      </c>
      <c r="AV19" s="191"/>
      <c r="AW19" s="163"/>
      <c r="AX19" s="335" t="s">
        <v>415</v>
      </c>
      <c r="AY19" s="124"/>
      <c r="AZ19" s="124"/>
      <c r="BA19" s="224"/>
      <c r="BB19" s="224"/>
      <c r="BC19" s="224"/>
      <c r="BD19" s="128"/>
      <c r="BE19" s="116"/>
      <c r="BF19" s="117"/>
      <c r="BG19" s="116"/>
      <c r="BH19" s="118"/>
      <c r="BI19" s="328"/>
      <c r="BJ19" s="120"/>
      <c r="BK19" s="129"/>
    </row>
    <row r="20" spans="1:63" s="130" customFormat="1" ht="26.25" customHeight="1" thickTop="1">
      <c r="A20" s="115"/>
      <c r="B20" s="115"/>
      <c r="C20" s="116"/>
      <c r="D20" s="117"/>
      <c r="E20" s="116"/>
      <c r="F20" s="118"/>
      <c r="G20" s="137"/>
      <c r="H20" s="120"/>
      <c r="I20" s="120"/>
      <c r="J20" s="133"/>
      <c r="K20" s="133"/>
      <c r="L20" s="133"/>
      <c r="M20" s="123"/>
      <c r="N20" s="123"/>
      <c r="O20" s="238"/>
      <c r="P20" s="330"/>
      <c r="Q20" s="274"/>
      <c r="R20" s="193"/>
      <c r="S20" s="335"/>
      <c r="T20" s="124"/>
      <c r="U20" s="124"/>
      <c r="V20" s="124"/>
      <c r="W20" s="124"/>
      <c r="X20" s="124"/>
      <c r="Y20" s="124"/>
      <c r="Z20" s="128"/>
      <c r="AA20" s="116"/>
      <c r="AB20" s="117"/>
      <c r="AC20" s="116"/>
      <c r="AD20" s="118"/>
      <c r="AE20" s="328"/>
      <c r="AF20" s="120"/>
      <c r="AG20" s="115"/>
      <c r="AH20" s="115"/>
      <c r="AI20" s="116"/>
      <c r="AJ20" s="117"/>
      <c r="AK20" s="116"/>
      <c r="AL20" s="118"/>
      <c r="AM20" s="137"/>
      <c r="AN20" s="120"/>
      <c r="AO20" s="120"/>
      <c r="AP20" s="133"/>
      <c r="AQ20" s="133"/>
      <c r="AR20" s="123"/>
      <c r="AS20" s="123"/>
      <c r="AT20" s="238"/>
      <c r="AU20" s="330"/>
      <c r="AV20" s="192"/>
      <c r="AW20" s="135"/>
      <c r="AX20" s="335"/>
      <c r="AY20" s="124"/>
      <c r="AZ20" s="124"/>
      <c r="BA20" s="124"/>
      <c r="BB20" s="124"/>
      <c r="BC20" s="124"/>
      <c r="BD20" s="128"/>
      <c r="BE20" s="116"/>
      <c r="BF20" s="117"/>
      <c r="BG20" s="116"/>
      <c r="BH20" s="118"/>
      <c r="BI20" s="328"/>
      <c r="BJ20" s="120"/>
      <c r="BK20" s="129"/>
    </row>
    <row r="21" spans="1:63" s="130" customFormat="1" ht="26.25" customHeight="1" thickBot="1">
      <c r="A21" s="327">
        <v>10</v>
      </c>
      <c r="B21" s="115"/>
      <c r="C21" s="324" t="str">
        <f>VLOOKUP("ゆり-"&amp;A21&amp;"-A",'選手データ（ゆり）'!E:L,4,0)</f>
        <v>福田さとみ</v>
      </c>
      <c r="D21" s="329" t="s">
        <v>0</v>
      </c>
      <c r="E21" s="324" t="str">
        <f>VLOOKUP("ゆり-"&amp;A21&amp;"-B",'選手データ（ゆり）'!E:L,4,0)</f>
        <v>鳥羽敬子</v>
      </c>
      <c r="F21" s="325" t="s">
        <v>1</v>
      </c>
      <c r="G21" s="127" t="str">
        <f>VLOOKUP("ゆり-"&amp;A21&amp;"-A",'選手データ（ゆり）'!E:L,8,0)</f>
        <v>鳥取</v>
      </c>
      <c r="H21" s="326" t="s">
        <v>2</v>
      </c>
      <c r="I21" s="120"/>
      <c r="J21" s="194" t="s">
        <v>415</v>
      </c>
      <c r="K21" s="122"/>
      <c r="L21" s="122"/>
      <c r="M21" s="121" t="s">
        <v>415</v>
      </c>
      <c r="N21" s="123"/>
      <c r="O21" s="123"/>
      <c r="P21" s="152"/>
      <c r="Q21" s="195"/>
      <c r="R21" s="135"/>
      <c r="S21" s="124"/>
      <c r="T21" s="224"/>
      <c r="U21" s="224"/>
      <c r="V21" s="224">
        <v>0</v>
      </c>
      <c r="W21" s="224"/>
      <c r="X21" s="224"/>
      <c r="Y21" s="124" t="s">
        <v>415</v>
      </c>
      <c r="Z21" s="128"/>
      <c r="AA21" s="324" t="str">
        <f>VLOOKUP("ゆり-"&amp;AG21&amp;"-A",'選手データ（ゆり）'!E:L,4,0)</f>
        <v>鬼束二三江</v>
      </c>
      <c r="AB21" s="329" t="s">
        <v>0</v>
      </c>
      <c r="AC21" s="324" t="str">
        <f>VLOOKUP("ゆり-"&amp;AG21&amp;"-B",'選手データ（ゆり）'!E:L,4,0)</f>
        <v>田中直子</v>
      </c>
      <c r="AD21" s="325" t="s">
        <v>1</v>
      </c>
      <c r="AE21" s="328" t="str">
        <f>VLOOKUP("ゆり-"&amp;AG21&amp;"-A",'選手データ（ゆり）'!E:L,8,0)</f>
        <v>神奈川</v>
      </c>
      <c r="AF21" s="326" t="s">
        <v>2</v>
      </c>
      <c r="AG21" s="327">
        <v>31</v>
      </c>
      <c r="AH21" s="327">
        <v>49</v>
      </c>
      <c r="AI21" s="324" t="str">
        <f>VLOOKUP("ゆり-"&amp;AH21&amp;"-A",'選手データ（ゆり）'!E:L,4,0)</f>
        <v>内山淳子</v>
      </c>
      <c r="AJ21" s="329" t="s">
        <v>0</v>
      </c>
      <c r="AK21" s="324" t="str">
        <f>VLOOKUP("ゆり-"&amp;AH21&amp;"-B",'選手データ（ゆり）'!E:L,4,0)</f>
        <v>谷地喜代子</v>
      </c>
      <c r="AL21" s="325" t="s">
        <v>1</v>
      </c>
      <c r="AM21" s="127" t="str">
        <f>VLOOKUP("ゆり-"&amp;AH21&amp;"-A",'選手データ（ゆり）'!E:L,8,0)</f>
        <v>香川</v>
      </c>
      <c r="AN21" s="326" t="s">
        <v>2</v>
      </c>
      <c r="AO21" s="120"/>
      <c r="AP21" s="121" t="s">
        <v>415</v>
      </c>
      <c r="AQ21" s="122"/>
      <c r="AR21" s="121" t="s">
        <v>415</v>
      </c>
      <c r="AS21" s="123"/>
      <c r="AT21" s="238"/>
      <c r="AU21" s="214"/>
      <c r="AV21" s="195"/>
      <c r="AW21" s="135"/>
      <c r="AX21" s="124"/>
      <c r="AY21" s="124"/>
      <c r="AZ21" s="124"/>
      <c r="BA21" s="125" t="s">
        <v>415</v>
      </c>
      <c r="BB21" s="125"/>
      <c r="BC21" s="125" t="s">
        <v>415</v>
      </c>
      <c r="BD21" s="128"/>
      <c r="BE21" s="324" t="str">
        <f>VLOOKUP("ゆり-"&amp;BK21&amp;"-A",'選手データ（ゆり）'!E:L,4,0)</f>
        <v>浦　みどり</v>
      </c>
      <c r="BF21" s="329" t="s">
        <v>0</v>
      </c>
      <c r="BG21" s="324" t="str">
        <f>VLOOKUP("ゆり-"&amp;BK21&amp;"-B",'選手データ（ゆり）'!E:L,4,0)</f>
        <v>村瀬里美</v>
      </c>
      <c r="BH21" s="325" t="s">
        <v>1</v>
      </c>
      <c r="BI21" s="328" t="str">
        <f>VLOOKUP("ゆり-"&amp;BK21&amp;"-A",'選手データ（ゆり）'!E:L,8,0)</f>
        <v>兵庫</v>
      </c>
      <c r="BJ21" s="326" t="s">
        <v>2</v>
      </c>
      <c r="BK21" s="330">
        <v>67</v>
      </c>
    </row>
    <row r="22" spans="1:63" s="130" customFormat="1" ht="26.25" customHeight="1" thickTop="1">
      <c r="A22" s="327"/>
      <c r="B22" s="115"/>
      <c r="C22" s="324"/>
      <c r="D22" s="329"/>
      <c r="E22" s="324"/>
      <c r="F22" s="325"/>
      <c r="G22" s="137" t="str">
        <f>IF(VLOOKUP("ゆり-"&amp;A21&amp;"-B",'選手データ（ゆり）'!E:L,8,0)=G21,"",VLOOKUP("ゆり-"&amp;A21&amp;"-B",'選手データ（ゆり）'!E:L,8,0))</f>
        <v>三重</v>
      </c>
      <c r="H22" s="326"/>
      <c r="I22" s="120"/>
      <c r="J22" s="123"/>
      <c r="K22" s="167"/>
      <c r="L22" s="123"/>
      <c r="M22" s="134"/>
      <c r="N22" s="123"/>
      <c r="O22" s="123"/>
      <c r="P22" s="152"/>
      <c r="Q22" s="195"/>
      <c r="R22" s="135"/>
      <c r="S22" s="124"/>
      <c r="T22" s="224"/>
      <c r="U22" s="224"/>
      <c r="V22" s="226"/>
      <c r="W22" s="228"/>
      <c r="X22" s="228"/>
      <c r="Y22" s="138"/>
      <c r="Z22" s="128"/>
      <c r="AA22" s="324"/>
      <c r="AB22" s="329"/>
      <c r="AC22" s="324"/>
      <c r="AD22" s="325"/>
      <c r="AE22" s="328">
        <f>IF(VLOOKUP("ゆり-"&amp;AG21&amp;"-B",'選手データ（ゆり）'!E:L,8,0)=AE21,"",VLOOKUP("ゆり-"&amp;AG21&amp;"-B",'選手データ（ゆり）'!E:L,8,0))</f>
      </c>
      <c r="AF22" s="326"/>
      <c r="AG22" s="327"/>
      <c r="AH22" s="327"/>
      <c r="AI22" s="324"/>
      <c r="AJ22" s="329"/>
      <c r="AK22" s="324"/>
      <c r="AL22" s="325"/>
      <c r="AM22" s="137" t="str">
        <f>IF(VLOOKUP("ゆり-"&amp;AH21&amp;"-B",'選手データ（ゆり）'!E:L,8,0)=AM21,"",VLOOKUP("ゆり-"&amp;AH21&amp;"-B",'選手データ（ゆり）'!E:L,8,0))</f>
        <v>大阪</v>
      </c>
      <c r="AN22" s="326"/>
      <c r="AO22" s="120"/>
      <c r="AP22" s="131"/>
      <c r="AQ22" s="133"/>
      <c r="AR22" s="134"/>
      <c r="AS22" s="123"/>
      <c r="AT22" s="123"/>
      <c r="AU22" s="152"/>
      <c r="AV22" s="195"/>
      <c r="AW22" s="135"/>
      <c r="AX22" s="124"/>
      <c r="AY22" s="124"/>
      <c r="AZ22" s="135"/>
      <c r="BA22" s="124"/>
      <c r="BB22" s="124"/>
      <c r="BC22" s="159"/>
      <c r="BD22" s="128"/>
      <c r="BE22" s="324"/>
      <c r="BF22" s="329"/>
      <c r="BG22" s="324"/>
      <c r="BH22" s="325"/>
      <c r="BI22" s="328">
        <f>IF(VLOOKUP("ゆり-"&amp;BK21&amp;"-B",'選手データ（ゆり）'!E:L,8,0)=BI21,"",VLOOKUP("ゆり-"&amp;BK21&amp;"-B",'選手データ（ゆり）'!E:L,8,0))</f>
      </c>
      <c r="BJ22" s="326"/>
      <c r="BK22" s="330"/>
    </row>
    <row r="23" spans="1:63" s="130" customFormat="1" ht="26.25" customHeight="1" thickBot="1">
      <c r="A23" s="327">
        <v>11</v>
      </c>
      <c r="B23" s="115"/>
      <c r="C23" s="324" t="str">
        <f>VLOOKUP("ゆり-"&amp;A23&amp;"-A",'選手データ（ゆり）'!E:L,4,0)</f>
        <v>北口玲子</v>
      </c>
      <c r="D23" s="329" t="s">
        <v>0</v>
      </c>
      <c r="E23" s="324" t="str">
        <f>VLOOKUP("ゆり-"&amp;A23&amp;"-B",'選手データ（ゆり）'!E:L,4,0)</f>
        <v>肥後恵子</v>
      </c>
      <c r="F23" s="325" t="s">
        <v>1</v>
      </c>
      <c r="G23" s="328" t="str">
        <f>VLOOKUP("ゆり-"&amp;A23&amp;"-A",'選手データ（ゆり）'!E:L,8,0)</f>
        <v>大阪</v>
      </c>
      <c r="H23" s="326" t="s">
        <v>2</v>
      </c>
      <c r="I23" s="120"/>
      <c r="J23" s="142"/>
      <c r="K23" s="148" t="s">
        <v>415</v>
      </c>
      <c r="L23" s="142"/>
      <c r="M23" s="169"/>
      <c r="N23" s="288" t="s">
        <v>415</v>
      </c>
      <c r="O23" s="288"/>
      <c r="P23" s="152"/>
      <c r="Q23" s="195"/>
      <c r="R23" s="135"/>
      <c r="S23" s="124"/>
      <c r="T23" s="283"/>
      <c r="U23" s="287">
        <v>1</v>
      </c>
      <c r="V23" s="332">
        <v>1</v>
      </c>
      <c r="W23" s="333"/>
      <c r="X23" s="334"/>
      <c r="Y23" s="230"/>
      <c r="Z23" s="128"/>
      <c r="AA23" s="324" t="str">
        <f>VLOOKUP("ゆり-"&amp;AG23&amp;"-A",'選手データ（ゆり）'!E:L,4,0)</f>
        <v>赤井里美</v>
      </c>
      <c r="AB23" s="329" t="s">
        <v>0</v>
      </c>
      <c r="AC23" s="324" t="str">
        <f>VLOOKUP("ゆり-"&amp;AG23&amp;"-B",'選手データ（ゆり）'!E:L,4,0)</f>
        <v>福園由紀代</v>
      </c>
      <c r="AD23" s="325" t="s">
        <v>1</v>
      </c>
      <c r="AE23" s="328" t="str">
        <f>VLOOKUP("ゆり-"&amp;AG23&amp;"-A",'選手データ（ゆり）'!E:L,8,0)</f>
        <v>兵庫</v>
      </c>
      <c r="AF23" s="326" t="s">
        <v>2</v>
      </c>
      <c r="AG23" s="327">
        <v>32</v>
      </c>
      <c r="AH23" s="327">
        <v>50</v>
      </c>
      <c r="AI23" s="324" t="str">
        <f>VLOOKUP("ゆり-"&amp;AH23&amp;"-A",'選手データ（ゆり）'!E:L,4,0)</f>
        <v>田辺芳恵</v>
      </c>
      <c r="AJ23" s="329" t="s">
        <v>0</v>
      </c>
      <c r="AK23" s="324" t="str">
        <f>VLOOKUP("ゆり-"&amp;AH23&amp;"-B",'選手データ（ゆり）'!E:L,4,0)</f>
        <v>宮森久美子</v>
      </c>
      <c r="AL23" s="325" t="s">
        <v>1</v>
      </c>
      <c r="AM23" s="328" t="str">
        <f>VLOOKUP("ゆり-"&amp;AH23&amp;"-A",'選手データ（ゆり）'!E:L,8,0)</f>
        <v>広島</v>
      </c>
      <c r="AN23" s="326" t="s">
        <v>2</v>
      </c>
      <c r="AO23" s="120"/>
      <c r="AP23" s="141"/>
      <c r="AQ23" s="148" t="s">
        <v>415</v>
      </c>
      <c r="AR23" s="144"/>
      <c r="AS23" s="123" t="s">
        <v>415</v>
      </c>
      <c r="AT23" s="123"/>
      <c r="AU23" s="152"/>
      <c r="AV23" s="195"/>
      <c r="AW23" s="135"/>
      <c r="AX23" s="124"/>
      <c r="AY23" s="219"/>
      <c r="AZ23" s="264">
        <v>3</v>
      </c>
      <c r="BA23" s="143"/>
      <c r="BB23" s="171" t="s">
        <v>415</v>
      </c>
      <c r="BC23" s="160"/>
      <c r="BD23" s="128"/>
      <c r="BE23" s="324" t="str">
        <f>VLOOKUP("ゆり-"&amp;BK23&amp;"-A",'選手データ（ゆり）'!E:L,4,0)</f>
        <v>金子典子</v>
      </c>
      <c r="BF23" s="329" t="s">
        <v>0</v>
      </c>
      <c r="BG23" s="324" t="str">
        <f>VLOOKUP("ゆり-"&amp;BK23&amp;"-B",'選手データ（ゆり）'!E:L,4,0)</f>
        <v>大塚久美子</v>
      </c>
      <c r="BH23" s="325" t="s">
        <v>1</v>
      </c>
      <c r="BI23" s="328" t="str">
        <f>VLOOKUP("ゆり-"&amp;BK23&amp;"-A",'選手データ（ゆり）'!E:L,8,0)</f>
        <v>埼玉</v>
      </c>
      <c r="BJ23" s="326" t="s">
        <v>2</v>
      </c>
      <c r="BK23" s="330">
        <v>68</v>
      </c>
    </row>
    <row r="24" spans="1:63" s="130" customFormat="1" ht="26.25" customHeight="1" thickTop="1">
      <c r="A24" s="327"/>
      <c r="B24" s="115"/>
      <c r="C24" s="324"/>
      <c r="D24" s="329"/>
      <c r="E24" s="324"/>
      <c r="F24" s="325"/>
      <c r="G24" s="328">
        <f>IF(VLOOKUP("ゆり-"&amp;A23&amp;"-B",'選手データ（ゆり）'!E:L,8,0)=G23,"",VLOOKUP("ゆり-"&amp;A23&amp;"-B",'選手データ（ゆり）'!E:L,8,0))</f>
      </c>
      <c r="H24" s="326"/>
      <c r="I24" s="120"/>
      <c r="J24" s="211">
        <v>0</v>
      </c>
      <c r="K24" s="241"/>
      <c r="L24" s="238"/>
      <c r="M24" s="241"/>
      <c r="N24" s="275"/>
      <c r="O24" s="123"/>
      <c r="P24" s="152"/>
      <c r="Q24" s="195"/>
      <c r="R24" s="135"/>
      <c r="S24" s="124"/>
      <c r="T24" s="224"/>
      <c r="U24" s="256"/>
      <c r="V24" s="228"/>
      <c r="W24" s="228"/>
      <c r="X24" s="226"/>
      <c r="Y24" s="229">
        <v>3</v>
      </c>
      <c r="Z24" s="128"/>
      <c r="AA24" s="324"/>
      <c r="AB24" s="329"/>
      <c r="AC24" s="324"/>
      <c r="AD24" s="325"/>
      <c r="AE24" s="328">
        <f>IF(VLOOKUP("ゆり-"&amp;AG23&amp;"-B",'選手データ（ゆり）'!E:L,8,0)=AE23,"",VLOOKUP("ゆり-"&amp;AG23&amp;"-B",'選手データ（ゆり）'!E:L,8,0))</f>
      </c>
      <c r="AF24" s="326"/>
      <c r="AG24" s="327"/>
      <c r="AH24" s="327"/>
      <c r="AI24" s="324"/>
      <c r="AJ24" s="329"/>
      <c r="AK24" s="324"/>
      <c r="AL24" s="325"/>
      <c r="AM24" s="328">
        <f>IF(VLOOKUP("ゆり-"&amp;AH23&amp;"-B",'選手データ（ゆり）'!E:L,8,0)=AM23,"",VLOOKUP("ゆり-"&amp;AH23&amp;"-B",'選手データ（ゆり）'!E:L,8,0))</f>
      </c>
      <c r="AN24" s="326"/>
      <c r="AO24" s="120"/>
      <c r="AP24" s="262">
        <v>0</v>
      </c>
      <c r="AQ24" s="250"/>
      <c r="AR24" s="241"/>
      <c r="AS24" s="153"/>
      <c r="AT24" s="123"/>
      <c r="AU24" s="152"/>
      <c r="AV24" s="195"/>
      <c r="AW24" s="135"/>
      <c r="AX24" s="124"/>
      <c r="AY24" s="224"/>
      <c r="AZ24" s="225"/>
      <c r="BA24" s="226"/>
      <c r="BB24" s="226"/>
      <c r="BC24" s="229">
        <v>0</v>
      </c>
      <c r="BD24" s="128"/>
      <c r="BE24" s="324"/>
      <c r="BF24" s="329"/>
      <c r="BG24" s="324"/>
      <c r="BH24" s="325"/>
      <c r="BI24" s="328">
        <f>IF(VLOOKUP("ゆり-"&amp;BK23&amp;"-B",'選手データ（ゆり）'!E:L,8,0)=BI23,"",VLOOKUP("ゆり-"&amp;BK23&amp;"-B",'選手データ（ゆり）'!E:L,8,0))</f>
      </c>
      <c r="BJ24" s="326"/>
      <c r="BK24" s="330"/>
    </row>
    <row r="25" spans="1:63" s="130" customFormat="1" ht="26.25" customHeight="1" thickBot="1">
      <c r="A25" s="327">
        <v>12</v>
      </c>
      <c r="B25" s="115"/>
      <c r="C25" s="324" t="str">
        <f>VLOOKUP("ゆり-"&amp;A25&amp;"-A",'選手データ（ゆり）'!E:L,4,0)</f>
        <v>河内葉子</v>
      </c>
      <c r="D25" s="329" t="s">
        <v>0</v>
      </c>
      <c r="E25" s="324" t="str">
        <f>VLOOKUP("ゆり-"&amp;A25&amp;"-B",'選手データ（ゆり）'!E:L,4,0)</f>
        <v>宮川早苗</v>
      </c>
      <c r="F25" s="325" t="s">
        <v>1</v>
      </c>
      <c r="G25" s="328" t="str">
        <f>VLOOKUP("ゆり-"&amp;A25&amp;"-A",'選手データ（ゆり）'!E:L,8,0)</f>
        <v>群馬</v>
      </c>
      <c r="H25" s="326" t="s">
        <v>2</v>
      </c>
      <c r="I25" s="120"/>
      <c r="J25" s="242"/>
      <c r="K25" s="217"/>
      <c r="L25" s="242"/>
      <c r="M25" s="217"/>
      <c r="N25" s="233"/>
      <c r="O25" s="123"/>
      <c r="P25" s="152"/>
      <c r="Q25" s="195"/>
      <c r="R25" s="135"/>
      <c r="S25" s="124"/>
      <c r="T25" s="124"/>
      <c r="U25" s="161"/>
      <c r="V25" s="124"/>
      <c r="W25" s="125"/>
      <c r="X25" s="176"/>
      <c r="Y25" s="125"/>
      <c r="Z25" s="128"/>
      <c r="AA25" s="324" t="str">
        <f>VLOOKUP("ゆり-"&amp;AG25&amp;"-A",'選手データ（ゆり）'!E:L,4,0)</f>
        <v>寺地敦子</v>
      </c>
      <c r="AB25" s="329" t="s">
        <v>0</v>
      </c>
      <c r="AC25" s="324" t="str">
        <f>VLOOKUP("ゆり-"&amp;AG25&amp;"-B",'選手データ（ゆり）'!E:L,4,0)</f>
        <v>八原久美子</v>
      </c>
      <c r="AD25" s="325" t="s">
        <v>1</v>
      </c>
      <c r="AE25" s="328" t="str">
        <f>VLOOKUP("ゆり-"&amp;AG25&amp;"-A",'選手データ（ゆり）'!E:L,8,0)</f>
        <v>鳥取</v>
      </c>
      <c r="AF25" s="326" t="s">
        <v>2</v>
      </c>
      <c r="AG25" s="327">
        <v>33</v>
      </c>
      <c r="AH25" s="327">
        <v>51</v>
      </c>
      <c r="AI25" s="324" t="str">
        <f>VLOOKUP("ゆり-"&amp;AH25&amp;"-A",'選手データ（ゆり）'!E:L,4,0)</f>
        <v>田中春江</v>
      </c>
      <c r="AJ25" s="329" t="s">
        <v>0</v>
      </c>
      <c r="AK25" s="324" t="str">
        <f>VLOOKUP("ゆり-"&amp;AH25&amp;"-B",'選手データ（ゆり）'!E:L,4,0)</f>
        <v>吉岡和美</v>
      </c>
      <c r="AL25" s="325" t="s">
        <v>1</v>
      </c>
      <c r="AM25" s="328" t="str">
        <f>VLOOKUP("ゆり-"&amp;AH25&amp;"-A",'選手データ（ゆり）'!E:L,8,0)</f>
        <v>徳島</v>
      </c>
      <c r="AN25" s="326" t="s">
        <v>2</v>
      </c>
      <c r="AO25" s="120"/>
      <c r="AP25" s="218"/>
      <c r="AQ25" s="263"/>
      <c r="AR25" s="214"/>
      <c r="AS25" s="158"/>
      <c r="AT25" s="123"/>
      <c r="AU25" s="152"/>
      <c r="AV25" s="195"/>
      <c r="AW25" s="135"/>
      <c r="AX25" s="124"/>
      <c r="AY25" s="224"/>
      <c r="AZ25" s="230"/>
      <c r="BA25" s="230"/>
      <c r="BB25" s="230"/>
      <c r="BC25" s="224"/>
      <c r="BD25" s="128"/>
      <c r="BE25" s="324" t="str">
        <f>VLOOKUP("ゆり-"&amp;BK25&amp;"-A",'選手データ（ゆり）'!E:L,4,0)</f>
        <v>斉藤裕子</v>
      </c>
      <c r="BF25" s="329" t="s">
        <v>0</v>
      </c>
      <c r="BG25" s="324" t="str">
        <f>VLOOKUP("ゆり-"&amp;BK25&amp;"-B",'選手データ（ゆり）'!E:L,4,0)</f>
        <v>松田ひろみ</v>
      </c>
      <c r="BH25" s="325" t="s">
        <v>1</v>
      </c>
      <c r="BI25" s="328" t="str">
        <f>VLOOKUP("ゆり-"&amp;BK25&amp;"-A",'選手データ（ゆり）'!E:L,8,0)</f>
        <v>鳥取</v>
      </c>
      <c r="BJ25" s="326" t="s">
        <v>2</v>
      </c>
      <c r="BK25" s="330">
        <v>69</v>
      </c>
    </row>
    <row r="26" spans="1:63" s="130" customFormat="1" ht="26.25" customHeight="1" thickBot="1" thickTop="1">
      <c r="A26" s="327"/>
      <c r="B26" s="115"/>
      <c r="C26" s="324"/>
      <c r="D26" s="329"/>
      <c r="E26" s="324"/>
      <c r="F26" s="325"/>
      <c r="G26" s="328">
        <f>IF(VLOOKUP("ゆり-"&amp;A25&amp;"-B",'選手データ（ゆり）'!E:L,8,0)=G25,"",VLOOKUP("ゆり-"&amp;A25&amp;"-B",'選手データ（ゆり）'!E:L,8,0))</f>
      </c>
      <c r="H26" s="326"/>
      <c r="I26" s="120"/>
      <c r="J26" s="218"/>
      <c r="K26" s="211">
        <v>0</v>
      </c>
      <c r="L26" s="211"/>
      <c r="M26" s="211">
        <v>1</v>
      </c>
      <c r="N26" s="233"/>
      <c r="O26" s="292">
        <v>1</v>
      </c>
      <c r="P26" s="293"/>
      <c r="Q26" s="195"/>
      <c r="R26" s="135"/>
      <c r="S26" s="283"/>
      <c r="T26" s="287">
        <v>0</v>
      </c>
      <c r="U26" s="159"/>
      <c r="V26" s="196" t="s">
        <v>415</v>
      </c>
      <c r="W26" s="164"/>
      <c r="X26" s="164" t="s">
        <v>415</v>
      </c>
      <c r="Y26" s="124"/>
      <c r="Z26" s="128"/>
      <c r="AA26" s="324"/>
      <c r="AB26" s="329"/>
      <c r="AC26" s="324"/>
      <c r="AD26" s="325"/>
      <c r="AE26" s="328">
        <f>IF(VLOOKUP("ゆり-"&amp;AG25&amp;"-B",'選手データ（ゆり）'!E:L,8,0)=AE25,"",VLOOKUP("ゆり-"&amp;AG25&amp;"-B",'選手データ（ゆり）'!E:L,8,0))</f>
      </c>
      <c r="AF26" s="326"/>
      <c r="AG26" s="327"/>
      <c r="AH26" s="327"/>
      <c r="AI26" s="324"/>
      <c r="AJ26" s="329"/>
      <c r="AK26" s="324"/>
      <c r="AL26" s="325"/>
      <c r="AM26" s="328">
        <f>IF(VLOOKUP("ゆり-"&amp;AH25&amp;"-B",'選手データ（ゆり）'!E:L,8,0)=AM25,"",VLOOKUP("ゆり-"&amp;AH25&amp;"-B",'選手データ（ゆり）'!E:L,8,0))</f>
      </c>
      <c r="AN26" s="326"/>
      <c r="AO26" s="120"/>
      <c r="AP26" s="212"/>
      <c r="AQ26" s="261">
        <v>2</v>
      </c>
      <c r="AR26" s="261">
        <v>1</v>
      </c>
      <c r="AS26" s="158"/>
      <c r="AT26" s="123" t="s">
        <v>415</v>
      </c>
      <c r="AU26" s="149"/>
      <c r="AV26" s="195"/>
      <c r="AW26" s="135"/>
      <c r="AX26" s="145"/>
      <c r="AY26" s="255">
        <v>1</v>
      </c>
      <c r="AZ26" s="230"/>
      <c r="BA26" s="229">
        <v>0</v>
      </c>
      <c r="BB26" s="229">
        <v>3</v>
      </c>
      <c r="BC26" s="228"/>
      <c r="BD26" s="128"/>
      <c r="BE26" s="324"/>
      <c r="BF26" s="329"/>
      <c r="BG26" s="324"/>
      <c r="BH26" s="325"/>
      <c r="BI26" s="328">
        <f>IF(VLOOKUP("ゆり-"&amp;BK25&amp;"-B",'選手データ（ゆり）'!E:L,8,0)=BI25,"",VLOOKUP("ゆり-"&amp;BK25&amp;"-B",'選手データ（ゆり）'!E:L,8,0))</f>
      </c>
      <c r="BJ26" s="326"/>
      <c r="BK26" s="330"/>
    </row>
    <row r="27" spans="1:63" s="130" customFormat="1" ht="26.25" customHeight="1" thickTop="1">
      <c r="A27" s="327">
        <v>13</v>
      </c>
      <c r="B27" s="115"/>
      <c r="C27" s="324" t="str">
        <f>VLOOKUP("ゆり-"&amp;A27&amp;"-A",'選手データ（ゆり）'!E:L,4,0)</f>
        <v>新見よしの</v>
      </c>
      <c r="D27" s="329" t="s">
        <v>0</v>
      </c>
      <c r="E27" s="324" t="str">
        <f>VLOOKUP("ゆり-"&amp;A27&amp;"-B",'選手データ（ゆり）'!E:L,4,0)</f>
        <v>林　　厚子</v>
      </c>
      <c r="F27" s="325" t="s">
        <v>1</v>
      </c>
      <c r="G27" s="328" t="str">
        <f>VLOOKUP("ゆり-"&amp;A27&amp;"-A",'選手データ（ゆり）'!E:L,8,0)</f>
        <v>愛知</v>
      </c>
      <c r="H27" s="326" t="s">
        <v>2</v>
      </c>
      <c r="I27" s="120"/>
      <c r="J27" s="123"/>
      <c r="K27" s="238">
        <v>1</v>
      </c>
      <c r="L27" s="133"/>
      <c r="M27" s="123" t="s">
        <v>415</v>
      </c>
      <c r="N27" s="136"/>
      <c r="O27" s="184"/>
      <c r="P27" s="184"/>
      <c r="Q27" s="195"/>
      <c r="R27" s="135"/>
      <c r="S27" s="224"/>
      <c r="T27" s="256"/>
      <c r="U27" s="224"/>
      <c r="V27" s="224">
        <v>0</v>
      </c>
      <c r="W27" s="224"/>
      <c r="X27" s="224"/>
      <c r="Y27" s="224">
        <v>1</v>
      </c>
      <c r="Z27" s="128"/>
      <c r="AA27" s="324" t="str">
        <f>VLOOKUP("ゆり-"&amp;AG27&amp;"-A",'選手データ（ゆり）'!E:L,4,0)</f>
        <v>濵本清子</v>
      </c>
      <c r="AB27" s="329" t="s">
        <v>0</v>
      </c>
      <c r="AC27" s="324" t="str">
        <f>VLOOKUP("ゆり-"&amp;AG27&amp;"-B",'選手データ（ゆり）'!E:L,4,0)</f>
        <v>三島洋子</v>
      </c>
      <c r="AD27" s="325" t="s">
        <v>1</v>
      </c>
      <c r="AE27" s="328" t="str">
        <f>VLOOKUP("ゆり-"&amp;AG27&amp;"-A",'選手データ（ゆり）'!E:L,8,0)</f>
        <v>北海道</v>
      </c>
      <c r="AF27" s="326" t="s">
        <v>2</v>
      </c>
      <c r="AG27" s="327">
        <v>34</v>
      </c>
      <c r="AH27" s="327">
        <v>52</v>
      </c>
      <c r="AI27" s="324" t="str">
        <f>VLOOKUP("ゆり-"&amp;AH27&amp;"-A",'選手データ（ゆり）'!E:L,4,0)</f>
        <v>黒川直子</v>
      </c>
      <c r="AJ27" s="329" t="s">
        <v>0</v>
      </c>
      <c r="AK27" s="324" t="str">
        <f>VLOOKUP("ゆり-"&amp;AH27&amp;"-B",'選手データ（ゆり）'!E:L,4,0)</f>
        <v>大石光代</v>
      </c>
      <c r="AL27" s="325" t="s">
        <v>1</v>
      </c>
      <c r="AM27" s="328" t="str">
        <f>VLOOKUP("ゆり-"&amp;AH27&amp;"-A",'選手データ（ゆり）'!E:L,8,0)</f>
        <v>島根</v>
      </c>
      <c r="AN27" s="326" t="s">
        <v>2</v>
      </c>
      <c r="AO27" s="120"/>
      <c r="AP27" s="238">
        <v>1</v>
      </c>
      <c r="AQ27" s="133"/>
      <c r="AR27" s="123" t="s">
        <v>415</v>
      </c>
      <c r="AS27" s="152"/>
      <c r="AT27" s="153"/>
      <c r="AU27" s="152"/>
      <c r="AV27" s="195"/>
      <c r="AW27" s="135"/>
      <c r="AX27" s="124"/>
      <c r="AY27" s="257"/>
      <c r="AZ27" s="224"/>
      <c r="BA27" s="224">
        <v>0</v>
      </c>
      <c r="BB27" s="224"/>
      <c r="BC27" s="224">
        <v>0</v>
      </c>
      <c r="BD27" s="128"/>
      <c r="BE27" s="324" t="str">
        <f>VLOOKUP("ゆり-"&amp;BK27&amp;"-A",'選手データ（ゆり）'!E:L,4,0)</f>
        <v>重実裕子</v>
      </c>
      <c r="BF27" s="329" t="s">
        <v>0</v>
      </c>
      <c r="BG27" s="324" t="str">
        <f>VLOOKUP("ゆり-"&amp;BK27&amp;"-B",'選手データ（ゆり）'!E:L,4,0)</f>
        <v>岡部　　忍</v>
      </c>
      <c r="BH27" s="325" t="s">
        <v>1</v>
      </c>
      <c r="BI27" s="328" t="str">
        <f>VLOOKUP("ゆり-"&amp;BK27&amp;"-A",'選手データ（ゆり）'!E:L,8,0)</f>
        <v>岡山</v>
      </c>
      <c r="BJ27" s="326" t="s">
        <v>2</v>
      </c>
      <c r="BK27" s="330">
        <v>70</v>
      </c>
    </row>
    <row r="28" spans="1:63" s="130" customFormat="1" ht="26.25" customHeight="1">
      <c r="A28" s="327"/>
      <c r="B28" s="115"/>
      <c r="C28" s="324"/>
      <c r="D28" s="329"/>
      <c r="E28" s="324"/>
      <c r="F28" s="325"/>
      <c r="G28" s="328">
        <f>IF(VLOOKUP("ゆり-"&amp;A27&amp;"-B",'選手データ（ゆり）'!E:L,8,0)=G27,"",VLOOKUP("ゆり-"&amp;A27&amp;"-B",'選手データ（ゆり）'!E:L,8,0))</f>
      </c>
      <c r="H28" s="326"/>
      <c r="I28" s="120"/>
      <c r="J28" s="183"/>
      <c r="K28" s="240"/>
      <c r="L28" s="173"/>
      <c r="M28" s="172"/>
      <c r="N28" s="152"/>
      <c r="O28" s="152"/>
      <c r="P28" s="152"/>
      <c r="Q28" s="195"/>
      <c r="R28" s="135"/>
      <c r="S28" s="124"/>
      <c r="T28" s="161"/>
      <c r="U28" s="224"/>
      <c r="V28" s="226"/>
      <c r="W28" s="228"/>
      <c r="X28" s="228"/>
      <c r="Y28" s="226"/>
      <c r="Z28" s="128"/>
      <c r="AA28" s="324"/>
      <c r="AB28" s="329"/>
      <c r="AC28" s="324"/>
      <c r="AD28" s="325"/>
      <c r="AE28" s="328">
        <f>IF(VLOOKUP("ゆり-"&amp;AG27&amp;"-B",'選手データ（ゆり）'!E:L,8,0)=AE27,"",VLOOKUP("ゆり-"&amp;AG27&amp;"-B",'選手データ（ゆり）'!E:L,8,0))</f>
      </c>
      <c r="AF28" s="326"/>
      <c r="AG28" s="327"/>
      <c r="AH28" s="327"/>
      <c r="AI28" s="324"/>
      <c r="AJ28" s="329"/>
      <c r="AK28" s="324"/>
      <c r="AL28" s="325"/>
      <c r="AM28" s="328">
        <f>IF(VLOOKUP("ゆり-"&amp;AH27&amp;"-B",'選手データ（ゆり）'!E:L,8,0)=AM27,"",VLOOKUP("ゆり-"&amp;AH27&amp;"-B",'選手データ（ゆり）'!E:L,8,0))</f>
      </c>
      <c r="AN28" s="326"/>
      <c r="AO28" s="120"/>
      <c r="AP28" s="175"/>
      <c r="AQ28" s="151"/>
      <c r="AR28" s="172"/>
      <c r="AS28" s="152"/>
      <c r="AT28" s="158"/>
      <c r="AU28" s="152"/>
      <c r="AV28" s="158"/>
      <c r="AW28" s="174"/>
      <c r="AX28" s="124"/>
      <c r="AY28" s="257"/>
      <c r="AZ28" s="224"/>
      <c r="BA28" s="226"/>
      <c r="BB28" s="228"/>
      <c r="BC28" s="226"/>
      <c r="BD28" s="128"/>
      <c r="BE28" s="324"/>
      <c r="BF28" s="329"/>
      <c r="BG28" s="324"/>
      <c r="BH28" s="325"/>
      <c r="BI28" s="328">
        <f>IF(VLOOKUP("ゆり-"&amp;BK27&amp;"-B",'選手データ（ゆり）'!E:L,8,0)=BI27,"",VLOOKUP("ゆり-"&amp;BK27&amp;"-B",'選手データ（ゆり）'!E:L,8,0))</f>
      </c>
      <c r="BJ28" s="326"/>
      <c r="BK28" s="330"/>
    </row>
    <row r="29" spans="1:63" s="130" customFormat="1" ht="26.25" customHeight="1" thickBot="1">
      <c r="A29" s="327">
        <v>14</v>
      </c>
      <c r="B29" s="331" t="s">
        <v>416</v>
      </c>
      <c r="C29" s="324" t="str">
        <f>VLOOKUP("ゆり-"&amp;A29&amp;"-A",'選手データ（ゆり）'!E:L,4,0)</f>
        <v>乗松和子</v>
      </c>
      <c r="D29" s="329" t="s">
        <v>0</v>
      </c>
      <c r="E29" s="324" t="str">
        <f>VLOOKUP("ゆり-"&amp;A29&amp;"-B",'選手データ（ゆり）'!E:L,4,0)</f>
        <v>宮内典子</v>
      </c>
      <c r="F29" s="325" t="s">
        <v>1</v>
      </c>
      <c r="G29" s="328" t="str">
        <f>VLOOKUP("ゆり-"&amp;A29&amp;"-A",'選手データ（ゆり）'!E:L,8,0)</f>
        <v>愛媛</v>
      </c>
      <c r="H29" s="326" t="s">
        <v>2</v>
      </c>
      <c r="I29" s="120"/>
      <c r="J29" s="242"/>
      <c r="K29" s="254"/>
      <c r="L29" s="243" t="s">
        <v>416</v>
      </c>
      <c r="M29" s="259"/>
      <c r="N29" s="244"/>
      <c r="O29" s="244"/>
      <c r="P29" s="152"/>
      <c r="Q29" s="195"/>
      <c r="R29" s="135"/>
      <c r="S29" s="124"/>
      <c r="T29" s="161"/>
      <c r="U29" s="224"/>
      <c r="V29" s="254"/>
      <c r="W29" s="221"/>
      <c r="X29" s="223">
        <v>0</v>
      </c>
      <c r="Y29" s="230"/>
      <c r="Z29" s="128"/>
      <c r="AA29" s="324" t="str">
        <f>VLOOKUP("ゆり-"&amp;AG29&amp;"-A",'選手データ（ゆり）'!E:L,4,0)</f>
        <v>山越広子</v>
      </c>
      <c r="AB29" s="329" t="s">
        <v>0</v>
      </c>
      <c r="AC29" s="324" t="str">
        <f>VLOOKUP("ゆり-"&amp;AG29&amp;"-B",'選手データ（ゆり）'!E:L,4,0)</f>
        <v>永田悦栄</v>
      </c>
      <c r="AD29" s="325" t="s">
        <v>1</v>
      </c>
      <c r="AE29" s="328" t="str">
        <f>VLOOKUP("ゆり-"&amp;AG29&amp;"-A",'選手データ（ゆり）'!E:L,8,0)</f>
        <v>千葉</v>
      </c>
      <c r="AF29" s="326" t="s">
        <v>2</v>
      </c>
      <c r="AG29" s="327">
        <v>35</v>
      </c>
      <c r="AH29" s="327">
        <v>53</v>
      </c>
      <c r="AI29" s="324" t="str">
        <f>VLOOKUP("ゆり-"&amp;AH29&amp;"-A",'選手データ（ゆり）'!E:L,4,0)</f>
        <v>大野敦代</v>
      </c>
      <c r="AJ29" s="329" t="s">
        <v>0</v>
      </c>
      <c r="AK29" s="324" t="str">
        <f>VLOOKUP("ゆり-"&amp;AH29&amp;"-B",'選手データ（ゆり）'!E:L,4,0)</f>
        <v>森　　由香</v>
      </c>
      <c r="AL29" s="325" t="s">
        <v>1</v>
      </c>
      <c r="AM29" s="328" t="str">
        <f>VLOOKUP("ゆり-"&amp;AH29&amp;"-A",'選手データ（ゆり）'!E:L,8,0)</f>
        <v>兵庫</v>
      </c>
      <c r="AN29" s="326" t="s">
        <v>2</v>
      </c>
      <c r="AO29" s="120"/>
      <c r="AP29" s="197"/>
      <c r="AQ29" s="198" t="s">
        <v>415</v>
      </c>
      <c r="AR29" s="189"/>
      <c r="AS29" s="199"/>
      <c r="AT29" s="158"/>
      <c r="AU29" s="152"/>
      <c r="AV29" s="158"/>
      <c r="AW29" s="174"/>
      <c r="AX29" s="124"/>
      <c r="AY29" s="257"/>
      <c r="AZ29" s="265"/>
      <c r="BA29" s="254"/>
      <c r="BB29" s="223">
        <v>2</v>
      </c>
      <c r="BC29" s="230"/>
      <c r="BD29" s="128"/>
      <c r="BE29" s="324" t="str">
        <f>VLOOKUP("ゆり-"&amp;BK29&amp;"-A",'選手データ（ゆり）'!E:L,4,0)</f>
        <v>木藤公子</v>
      </c>
      <c r="BF29" s="329" t="s">
        <v>0</v>
      </c>
      <c r="BG29" s="324" t="str">
        <f>VLOOKUP("ゆり-"&amp;BK29&amp;"-B",'選手データ（ゆり）'!E:L,4,0)</f>
        <v>白石浩子</v>
      </c>
      <c r="BH29" s="325" t="s">
        <v>1</v>
      </c>
      <c r="BI29" s="328" t="str">
        <f>VLOOKUP("ゆり-"&amp;BK29&amp;"-A",'選手データ（ゆり）'!E:L,8,0)</f>
        <v>愛媛</v>
      </c>
      <c r="BJ29" s="326" t="s">
        <v>2</v>
      </c>
      <c r="BK29" s="330">
        <v>71</v>
      </c>
    </row>
    <row r="30" spans="1:63" s="130" customFormat="1" ht="26.25" customHeight="1" thickTop="1">
      <c r="A30" s="327"/>
      <c r="B30" s="331"/>
      <c r="C30" s="324"/>
      <c r="D30" s="329"/>
      <c r="E30" s="324"/>
      <c r="F30" s="325"/>
      <c r="G30" s="328">
        <f>IF(VLOOKUP("ゆり-"&amp;A29&amp;"-B",'選手データ（ゆり）'!E:L,8,0)=G29,"",VLOOKUP("ゆり-"&amp;A29&amp;"-B",'選手データ（ゆり）'!E:L,8,0))</f>
      </c>
      <c r="H30" s="326"/>
      <c r="I30" s="120"/>
      <c r="J30" s="261" t="s">
        <v>416</v>
      </c>
      <c r="K30" s="239"/>
      <c r="L30" s="273"/>
      <c r="M30" s="274"/>
      <c r="N30" s="285">
        <v>1</v>
      </c>
      <c r="O30" s="286"/>
      <c r="P30" s="152"/>
      <c r="Q30" s="195"/>
      <c r="R30" s="135"/>
      <c r="S30" s="124"/>
      <c r="T30" s="179"/>
      <c r="U30" s="182" t="s">
        <v>415</v>
      </c>
      <c r="V30" s="139"/>
      <c r="W30" s="139"/>
      <c r="X30" s="138"/>
      <c r="Y30" s="154" t="s">
        <v>415</v>
      </c>
      <c r="Z30" s="128"/>
      <c r="AA30" s="324"/>
      <c r="AB30" s="329"/>
      <c r="AC30" s="324"/>
      <c r="AD30" s="325"/>
      <c r="AE30" s="328">
        <f>IF(VLOOKUP("ゆり-"&amp;AG29&amp;"-B",'選手データ（ゆり）'!E:L,8,0)=AE29,"",VLOOKUP("ゆり-"&amp;AG29&amp;"-B",'選手データ（ゆり）'!E:L,8,0))</f>
      </c>
      <c r="AF30" s="326"/>
      <c r="AG30" s="327"/>
      <c r="AH30" s="327"/>
      <c r="AI30" s="324"/>
      <c r="AJ30" s="329"/>
      <c r="AK30" s="324"/>
      <c r="AL30" s="325"/>
      <c r="AM30" s="328">
        <f>IF(VLOOKUP("ゆり-"&amp;AH29&amp;"-B",'選手データ（ゆり）'!E:L,8,0)=AM29,"",VLOOKUP("ゆり-"&amp;AH29&amp;"-B",'選手データ（ゆり）'!E:L,8,0))</f>
      </c>
      <c r="AN30" s="326"/>
      <c r="AO30" s="120"/>
      <c r="AP30" s="150" t="s">
        <v>415</v>
      </c>
      <c r="AQ30" s="263"/>
      <c r="AR30" s="214"/>
      <c r="AS30" s="252">
        <v>3</v>
      </c>
      <c r="AT30" s="266"/>
      <c r="AU30" s="152"/>
      <c r="AV30" s="158"/>
      <c r="AW30" s="174"/>
      <c r="AX30" s="124"/>
      <c r="AY30" s="179"/>
      <c r="AZ30" s="200" t="s">
        <v>415</v>
      </c>
      <c r="BA30" s="139"/>
      <c r="BB30" s="138"/>
      <c r="BC30" s="154" t="s">
        <v>415</v>
      </c>
      <c r="BD30" s="128"/>
      <c r="BE30" s="324"/>
      <c r="BF30" s="329"/>
      <c r="BG30" s="324"/>
      <c r="BH30" s="325"/>
      <c r="BI30" s="328">
        <f>IF(VLOOKUP("ゆり-"&amp;BK29&amp;"-B",'選手データ（ゆり）'!E:L,8,0)=BI29,"",VLOOKUP("ゆり-"&amp;BK29&amp;"-B",'選手データ（ゆり）'!E:L,8,0))</f>
      </c>
      <c r="BJ30" s="326"/>
      <c r="BK30" s="330"/>
    </row>
    <row r="31" spans="1:63" s="130" customFormat="1" ht="26.25" customHeight="1" thickBot="1">
      <c r="A31" s="327">
        <v>15</v>
      </c>
      <c r="B31" s="115"/>
      <c r="C31" s="324" t="str">
        <f>VLOOKUP("ゆり-"&amp;A31&amp;"-A",'選手データ（ゆり）'!E:L,4,0)</f>
        <v>稲田和子</v>
      </c>
      <c r="D31" s="329" t="s">
        <v>0</v>
      </c>
      <c r="E31" s="324" t="str">
        <f>VLOOKUP("ゆり-"&amp;A31&amp;"-B",'選手データ（ゆり）'!E:L,4,0)</f>
        <v>柏原敦子</v>
      </c>
      <c r="F31" s="325" t="s">
        <v>1</v>
      </c>
      <c r="G31" s="328" t="str">
        <f>VLOOKUP("ゆり-"&amp;A31&amp;"-A",'選手データ（ゆり）'!E:L,8,0)</f>
        <v>兵庫</v>
      </c>
      <c r="H31" s="326" t="s">
        <v>2</v>
      </c>
      <c r="I31" s="120"/>
      <c r="J31" s="121"/>
      <c r="K31" s="121"/>
      <c r="L31" s="199"/>
      <c r="M31" s="272"/>
      <c r="N31" s="238"/>
      <c r="O31" s="152"/>
      <c r="P31" s="152"/>
      <c r="Q31" s="195"/>
      <c r="R31" s="135"/>
      <c r="S31" s="124"/>
      <c r="T31" s="159"/>
      <c r="U31" s="135"/>
      <c r="V31" s="125"/>
      <c r="W31" s="125"/>
      <c r="X31" s="176"/>
      <c r="Y31" s="125"/>
      <c r="Z31" s="128"/>
      <c r="AA31" s="324" t="str">
        <f>VLOOKUP("ゆり-"&amp;AG31&amp;"-A",'選手データ（ゆり）'!E:L,4,0)</f>
        <v>永田己代子</v>
      </c>
      <c r="AB31" s="329" t="s">
        <v>0</v>
      </c>
      <c r="AC31" s="324" t="str">
        <f>VLOOKUP("ゆり-"&amp;AG31&amp;"-B",'選手データ（ゆり）'!E:L,4,0)</f>
        <v>長崎千恵子</v>
      </c>
      <c r="AD31" s="325" t="s">
        <v>1</v>
      </c>
      <c r="AE31" s="328" t="str">
        <f>VLOOKUP("ゆり-"&amp;AG31&amp;"-A",'選手データ（ゆり）'!E:L,8,0)</f>
        <v>愛知</v>
      </c>
      <c r="AF31" s="326" t="s">
        <v>2</v>
      </c>
      <c r="AG31" s="327">
        <v>36</v>
      </c>
      <c r="AH31" s="327">
        <v>54</v>
      </c>
      <c r="AI31" s="324" t="str">
        <f>VLOOKUP("ゆり-"&amp;AH31&amp;"-A",'選手データ（ゆり）'!E:L,4,0)</f>
        <v>松下美佐子</v>
      </c>
      <c r="AJ31" s="329" t="s">
        <v>0</v>
      </c>
      <c r="AK31" s="324" t="str">
        <f>VLOOKUP("ゆり-"&amp;AH31&amp;"-B",'選手データ（ゆり）'!E:L,4,0)</f>
        <v>佐藤ちはる</v>
      </c>
      <c r="AL31" s="325" t="s">
        <v>1</v>
      </c>
      <c r="AM31" s="328" t="str">
        <f>VLOOKUP("ゆり-"&amp;AH31&amp;"-A",'選手データ（ゆり）'!E:L,8,0)</f>
        <v>愛知</v>
      </c>
      <c r="AN31" s="326" t="s">
        <v>2</v>
      </c>
      <c r="AO31" s="120"/>
      <c r="AP31" s="133"/>
      <c r="AQ31" s="263"/>
      <c r="AR31" s="214"/>
      <c r="AS31" s="238"/>
      <c r="AT31" s="233"/>
      <c r="AU31" s="214"/>
      <c r="AV31" s="158"/>
      <c r="AW31" s="174"/>
      <c r="AX31" s="163"/>
      <c r="AY31" s="159"/>
      <c r="AZ31" s="135"/>
      <c r="BA31" s="162"/>
      <c r="BB31" s="176"/>
      <c r="BC31" s="125"/>
      <c r="BD31" s="128"/>
      <c r="BE31" s="324" t="str">
        <f>VLOOKUP("ゆり-"&amp;BK31&amp;"-A",'選手データ（ゆり）'!E:L,4,0)</f>
        <v>長谷川和代</v>
      </c>
      <c r="BF31" s="329" t="s">
        <v>0</v>
      </c>
      <c r="BG31" s="324" t="str">
        <f>VLOOKUP("ゆり-"&amp;BK31&amp;"-B",'選手データ（ゆり）'!E:L,4,0)</f>
        <v>中谷高子</v>
      </c>
      <c r="BH31" s="325" t="s">
        <v>1</v>
      </c>
      <c r="BI31" s="328" t="str">
        <f>VLOOKUP("ゆり-"&amp;BK31&amp;"-A",'選手データ（ゆり）'!E:L,8,0)</f>
        <v>大阪</v>
      </c>
      <c r="BJ31" s="326" t="s">
        <v>2</v>
      </c>
      <c r="BK31" s="330">
        <v>72</v>
      </c>
    </row>
    <row r="32" spans="1:63" s="130" customFormat="1" ht="26.25" customHeight="1" thickBot="1" thickTop="1">
      <c r="A32" s="327"/>
      <c r="B32" s="115"/>
      <c r="C32" s="324"/>
      <c r="D32" s="329"/>
      <c r="E32" s="324"/>
      <c r="F32" s="325"/>
      <c r="G32" s="328">
        <f>IF(VLOOKUP("ゆり-"&amp;A31&amp;"-B",'選手データ（ゆり）'!E:L,8,0)=G31,"",VLOOKUP("ゆり-"&amp;A31&amp;"-B",'選手データ（ゆり）'!E:L,8,0))</f>
      </c>
      <c r="H32" s="326"/>
      <c r="I32" s="120"/>
      <c r="J32" s="150"/>
      <c r="K32" s="150" t="s">
        <v>415</v>
      </c>
      <c r="L32" s="150"/>
      <c r="M32" s="211">
        <v>3</v>
      </c>
      <c r="N32" s="232"/>
      <c r="O32" s="214"/>
      <c r="P32" s="271"/>
      <c r="Q32" s="233"/>
      <c r="R32" s="174"/>
      <c r="S32" s="124"/>
      <c r="T32" s="159"/>
      <c r="U32" s="124"/>
      <c r="V32" s="164" t="s">
        <v>415</v>
      </c>
      <c r="W32" s="164"/>
      <c r="X32" s="164" t="s">
        <v>415</v>
      </c>
      <c r="Y32" s="124"/>
      <c r="Z32" s="128"/>
      <c r="AA32" s="324"/>
      <c r="AB32" s="329"/>
      <c r="AC32" s="324"/>
      <c r="AD32" s="325"/>
      <c r="AE32" s="328">
        <f>IF(VLOOKUP("ゆり-"&amp;AG31&amp;"-B",'選手データ（ゆり）'!E:L,8,0)=AE31,"",VLOOKUP("ゆり-"&amp;AG31&amp;"-B",'選手データ（ゆり）'!E:L,8,0))</f>
      </c>
      <c r="AF32" s="326"/>
      <c r="AG32" s="327"/>
      <c r="AH32" s="327"/>
      <c r="AI32" s="324"/>
      <c r="AJ32" s="329"/>
      <c r="AK32" s="324"/>
      <c r="AL32" s="325"/>
      <c r="AM32" s="328">
        <f>IF(VLOOKUP("ゆり-"&amp;AH31&amp;"-B",'選手データ（ゆり）'!E:L,8,0)=AM31,"",VLOOKUP("ゆり-"&amp;AH31&amp;"-B",'選手データ（ゆり）'!E:L,8,0))</f>
      </c>
      <c r="AN32" s="326"/>
      <c r="AO32" s="120"/>
      <c r="AP32" s="151"/>
      <c r="AQ32" s="261">
        <v>1</v>
      </c>
      <c r="AR32" s="261">
        <v>1</v>
      </c>
      <c r="AS32" s="238"/>
      <c r="AT32" s="214"/>
      <c r="AU32" s="276">
        <v>3</v>
      </c>
      <c r="AV32" s="158"/>
      <c r="AW32" s="124"/>
      <c r="AX32" s="202" t="s">
        <v>415</v>
      </c>
      <c r="AY32" s="124"/>
      <c r="AZ32" s="124"/>
      <c r="BA32" s="164" t="s">
        <v>415</v>
      </c>
      <c r="BB32" s="164" t="s">
        <v>415</v>
      </c>
      <c r="BC32" s="124"/>
      <c r="BD32" s="128"/>
      <c r="BE32" s="324"/>
      <c r="BF32" s="329"/>
      <c r="BG32" s="324"/>
      <c r="BH32" s="325"/>
      <c r="BI32" s="328">
        <f>IF(VLOOKUP("ゆり-"&amp;BK31&amp;"-B",'選手データ（ゆり）'!E:L,8,0)=BI31,"",VLOOKUP("ゆり-"&amp;BK31&amp;"-B",'選手データ（ゆり）'!E:L,8,0))</f>
      </c>
      <c r="BJ32" s="326"/>
      <c r="BK32" s="330"/>
    </row>
    <row r="33" spans="1:63" s="130" customFormat="1" ht="26.25" customHeight="1" thickBot="1" thickTop="1">
      <c r="A33" s="327">
        <v>16</v>
      </c>
      <c r="B33" s="115"/>
      <c r="C33" s="324" t="str">
        <f>VLOOKUP("ゆり-"&amp;A33&amp;"-A",'選手データ（ゆり）'!E:L,4,0)</f>
        <v>鋤田洋子</v>
      </c>
      <c r="D33" s="329" t="s">
        <v>0</v>
      </c>
      <c r="E33" s="324" t="str">
        <f>VLOOKUP("ゆり-"&amp;A33&amp;"-B",'選手データ（ゆり）'!E:L,4,0)</f>
        <v>寺尾信子</v>
      </c>
      <c r="F33" s="325" t="s">
        <v>1</v>
      </c>
      <c r="G33" s="328" t="str">
        <f>VLOOKUP("ゆり-"&amp;A33&amp;"-A",'選手データ（ゆり）'!E:L,8,0)</f>
        <v>広島</v>
      </c>
      <c r="H33" s="326" t="s">
        <v>2</v>
      </c>
      <c r="I33" s="120"/>
      <c r="J33" s="121" t="s">
        <v>415</v>
      </c>
      <c r="K33" s="122"/>
      <c r="L33" s="122"/>
      <c r="M33" s="121" t="s">
        <v>415</v>
      </c>
      <c r="N33" s="123"/>
      <c r="O33" s="233"/>
      <c r="P33" s="211">
        <v>1</v>
      </c>
      <c r="Q33" s="266"/>
      <c r="R33" s="164"/>
      <c r="S33" s="200" t="s">
        <v>415</v>
      </c>
      <c r="T33" s="124"/>
      <c r="U33" s="124"/>
      <c r="V33" s="124"/>
      <c r="W33" s="124"/>
      <c r="X33" s="203"/>
      <c r="Y33" s="203"/>
      <c r="AE33" s="328"/>
      <c r="AH33" s="327">
        <v>55</v>
      </c>
      <c r="AI33" s="324" t="str">
        <f>VLOOKUP("ゆり-"&amp;AH33&amp;"-A",'選手データ（ゆり）'!E:L,4,0)</f>
        <v>玉﨑美智子</v>
      </c>
      <c r="AJ33" s="329" t="s">
        <v>0</v>
      </c>
      <c r="AK33" s="324" t="str">
        <f>VLOOKUP("ゆり-"&amp;AH33&amp;"-B",'選手データ（ゆり）'!E:L,4,0)</f>
        <v>小川百合子</v>
      </c>
      <c r="AL33" s="325" t="s">
        <v>1</v>
      </c>
      <c r="AM33" s="328" t="str">
        <f>VLOOKUP("ゆり-"&amp;AH33&amp;"-A",'選手データ（ゆり）'!E:L,8,0)</f>
        <v>千葉</v>
      </c>
      <c r="AN33" s="326" t="s">
        <v>2</v>
      </c>
      <c r="AO33" s="120"/>
      <c r="AP33" s="123" t="s">
        <v>415</v>
      </c>
      <c r="AQ33" s="133"/>
      <c r="AR33" s="242"/>
      <c r="AS33" s="242">
        <v>0</v>
      </c>
      <c r="AT33" s="152"/>
      <c r="AU33" s="123"/>
      <c r="AV33" s="158"/>
      <c r="AW33" s="124"/>
      <c r="AX33" s="135"/>
      <c r="AY33" s="124"/>
      <c r="AZ33" s="125" t="s">
        <v>415</v>
      </c>
      <c r="BA33" s="125"/>
      <c r="BB33" s="125"/>
      <c r="BC33" s="125" t="s">
        <v>415</v>
      </c>
      <c r="BD33" s="128"/>
      <c r="BE33" s="324" t="str">
        <f>VLOOKUP("ゆり-"&amp;BK33&amp;"-A",'選手データ（ゆり）'!E:L,4,0)</f>
        <v>鈴木明美</v>
      </c>
      <c r="BF33" s="329" t="s">
        <v>0</v>
      </c>
      <c r="BG33" s="324" t="str">
        <f>VLOOKUP("ゆり-"&amp;BK33&amp;"-B",'選手データ（ゆり）'!E:L,4,0)</f>
        <v>伴戸明巳</v>
      </c>
      <c r="BH33" s="325" t="s">
        <v>1</v>
      </c>
      <c r="BI33" s="127" t="str">
        <f>VLOOKUP("ゆり-"&amp;BK33&amp;"-A",'選手データ（ゆり）'!E:L,8,0)</f>
        <v>新潟</v>
      </c>
      <c r="BJ33" s="326" t="s">
        <v>2</v>
      </c>
      <c r="BK33" s="330">
        <v>73</v>
      </c>
    </row>
    <row r="34" spans="1:63" s="130" customFormat="1" ht="26.25" customHeight="1" thickTop="1">
      <c r="A34" s="327"/>
      <c r="B34" s="115"/>
      <c r="C34" s="324"/>
      <c r="D34" s="329"/>
      <c r="E34" s="324"/>
      <c r="F34" s="325"/>
      <c r="G34" s="328">
        <f>IF(VLOOKUP("ゆり-"&amp;A33&amp;"-B",'選手データ（ゆり）'!E:L,8,0)=G33,"",VLOOKUP("ゆり-"&amp;A33&amp;"-B",'選手データ（ゆり）'!E:L,8,0))</f>
      </c>
      <c r="H34" s="326"/>
      <c r="I34" s="120"/>
      <c r="J34" s="123"/>
      <c r="K34" s="167"/>
      <c r="L34" s="123"/>
      <c r="M34" s="134"/>
      <c r="N34" s="123"/>
      <c r="O34" s="158"/>
      <c r="P34" s="123"/>
      <c r="Q34" s="158"/>
      <c r="R34" s="124"/>
      <c r="S34" s="135"/>
      <c r="T34" s="124"/>
      <c r="U34" s="124"/>
      <c r="V34" s="124"/>
      <c r="W34" s="124"/>
      <c r="X34" s="203"/>
      <c r="Y34" s="203"/>
      <c r="AE34" s="328"/>
      <c r="AH34" s="327"/>
      <c r="AI34" s="324"/>
      <c r="AJ34" s="329"/>
      <c r="AK34" s="324"/>
      <c r="AL34" s="325"/>
      <c r="AM34" s="328">
        <f>IF(VLOOKUP("ゆり-"&amp;AH33&amp;"-B",'選手データ（ゆり）'!E:L,8,0)=AM33,"",VLOOKUP("ゆり-"&amp;AH33&amp;"-B",'選手データ（ゆり）'!E:L,8,0))</f>
      </c>
      <c r="AN34" s="326"/>
      <c r="AO34" s="120"/>
      <c r="AP34" s="175"/>
      <c r="AQ34" s="151"/>
      <c r="AR34" s="218"/>
      <c r="AS34" s="214"/>
      <c r="AT34" s="152"/>
      <c r="AU34" s="123"/>
      <c r="AV34" s="158"/>
      <c r="AW34" s="124"/>
      <c r="AX34" s="135"/>
      <c r="AY34" s="135"/>
      <c r="AZ34" s="124"/>
      <c r="BA34" s="124"/>
      <c r="BB34" s="136"/>
      <c r="BC34" s="124"/>
      <c r="BD34" s="128"/>
      <c r="BE34" s="324"/>
      <c r="BF34" s="329"/>
      <c r="BG34" s="324"/>
      <c r="BH34" s="325"/>
      <c r="BI34" s="137" t="str">
        <f>IF(VLOOKUP("ゆり-"&amp;BK33&amp;"-B",'選手データ（ゆり）'!E:L,8,0)=BI33,"",VLOOKUP("ゆり-"&amp;BK33&amp;"-B",'選手データ（ゆり）'!E:L,8,0))</f>
        <v>北海道</v>
      </c>
      <c r="BJ34" s="326"/>
      <c r="BK34" s="330"/>
    </row>
    <row r="35" spans="1:63" s="130" customFormat="1" ht="26.25" customHeight="1" thickBot="1">
      <c r="A35" s="327">
        <v>17</v>
      </c>
      <c r="B35" s="115"/>
      <c r="C35" s="324" t="str">
        <f>VLOOKUP("ゆり-"&amp;A35&amp;"-A",'選手データ（ゆり）'!E:L,4,0)</f>
        <v>林　佳代子</v>
      </c>
      <c r="D35" s="329" t="s">
        <v>0</v>
      </c>
      <c r="E35" s="324" t="str">
        <f>VLOOKUP("ゆり-"&amp;A35&amp;"-B",'選手データ（ゆり）'!E:L,4,0)</f>
        <v>工藤恵美</v>
      </c>
      <c r="F35" s="325" t="s">
        <v>1</v>
      </c>
      <c r="G35" s="328" t="str">
        <f>VLOOKUP("ゆり-"&amp;A35&amp;"-A",'選手データ（ゆり）'!E:L,8,0)</f>
        <v>和歌山</v>
      </c>
      <c r="H35" s="326" t="s">
        <v>2</v>
      </c>
      <c r="I35" s="120"/>
      <c r="J35" s="242"/>
      <c r="K35" s="243">
        <v>1</v>
      </c>
      <c r="L35" s="242"/>
      <c r="M35" s="248"/>
      <c r="N35" s="283">
        <v>2</v>
      </c>
      <c r="O35" s="284"/>
      <c r="P35" s="123"/>
      <c r="Q35" s="158"/>
      <c r="R35" s="124"/>
      <c r="S35" s="135"/>
      <c r="T35" s="124"/>
      <c r="U35" s="124"/>
      <c r="V35" s="124"/>
      <c r="W35" s="124"/>
      <c r="X35" s="203"/>
      <c r="Y35" s="203"/>
      <c r="AE35" s="328"/>
      <c r="AH35" s="327">
        <v>56</v>
      </c>
      <c r="AI35" s="324" t="str">
        <f>VLOOKUP("ゆり-"&amp;AH35&amp;"-A",'選手データ（ゆり）'!E:L,4,0)</f>
        <v>長谷部早百合</v>
      </c>
      <c r="AJ35" s="329" t="s">
        <v>0</v>
      </c>
      <c r="AK35" s="324" t="str">
        <f>VLOOKUP("ゆり-"&amp;AH35&amp;"-B",'選手データ（ゆり）'!E:L,4,0)</f>
        <v>野田悦子</v>
      </c>
      <c r="AL35" s="325" t="s">
        <v>1</v>
      </c>
      <c r="AM35" s="328" t="str">
        <f>VLOOKUP("ゆり-"&amp;AH35&amp;"-A",'選手データ（ゆり）'!E:L,8,0)</f>
        <v>鳥取</v>
      </c>
      <c r="AN35" s="326" t="s">
        <v>2</v>
      </c>
      <c r="AO35" s="120"/>
      <c r="AP35" s="247"/>
      <c r="AQ35" s="242">
        <v>1</v>
      </c>
      <c r="AR35" s="221"/>
      <c r="AS35" s="259"/>
      <c r="AT35" s="244"/>
      <c r="AU35" s="238"/>
      <c r="AV35" s="158"/>
      <c r="AW35" s="124"/>
      <c r="AX35" s="135"/>
      <c r="AY35" s="185"/>
      <c r="AZ35" s="143"/>
      <c r="BA35" s="221"/>
      <c r="BB35" s="223">
        <v>2</v>
      </c>
      <c r="BC35" s="222"/>
      <c r="BD35" s="128"/>
      <c r="BE35" s="324" t="str">
        <f>VLOOKUP("ゆり-"&amp;BK35&amp;"-A",'選手データ（ゆり）'!E:L,4,0)</f>
        <v>杉山夏子</v>
      </c>
      <c r="BF35" s="329" t="s">
        <v>0</v>
      </c>
      <c r="BG35" s="324" t="str">
        <f>VLOOKUP("ゆり-"&amp;BK35&amp;"-B",'選手データ（ゆり）'!E:L,4,0)</f>
        <v>伊藤弘子</v>
      </c>
      <c r="BH35" s="325" t="s">
        <v>1</v>
      </c>
      <c r="BI35" s="328" t="str">
        <f>VLOOKUP("ゆり-"&amp;BK35&amp;"-A",'選手データ（ゆり）'!E:L,8,0)</f>
        <v>愛知</v>
      </c>
      <c r="BJ35" s="326" t="s">
        <v>2</v>
      </c>
      <c r="BK35" s="330">
        <v>74</v>
      </c>
    </row>
    <row r="36" spans="1:63" s="130" customFormat="1" ht="26.25" customHeight="1" thickTop="1">
      <c r="A36" s="327"/>
      <c r="B36" s="115"/>
      <c r="C36" s="324"/>
      <c r="D36" s="329"/>
      <c r="E36" s="324"/>
      <c r="F36" s="325"/>
      <c r="G36" s="328">
        <f>IF(VLOOKUP("ゆり-"&amp;A35&amp;"-B",'選手データ（ゆり）'!E:L,8,0)=G35,"",VLOOKUP("ゆり-"&amp;A35&amp;"-B",'選手データ（ゆり）'!E:L,8,0))</f>
      </c>
      <c r="H36" s="326"/>
      <c r="I36" s="120"/>
      <c r="J36" s="211">
        <v>2</v>
      </c>
      <c r="K36" s="241"/>
      <c r="L36" s="240"/>
      <c r="M36" s="214"/>
      <c r="N36" s="270"/>
      <c r="O36" s="233"/>
      <c r="P36" s="123"/>
      <c r="Q36" s="158"/>
      <c r="R36" s="124"/>
      <c r="S36" s="135"/>
      <c r="T36" s="124"/>
      <c r="U36" s="124"/>
      <c r="V36" s="124"/>
      <c r="W36" s="124"/>
      <c r="X36" s="203"/>
      <c r="Y36" s="203"/>
      <c r="AE36" s="328"/>
      <c r="AH36" s="327"/>
      <c r="AI36" s="324"/>
      <c r="AJ36" s="329"/>
      <c r="AK36" s="324"/>
      <c r="AL36" s="325"/>
      <c r="AM36" s="328">
        <f>IF(VLOOKUP("ゆり-"&amp;AH35&amp;"-B",'選手データ（ゆり）'!E:L,8,0)=AM35,"",VLOOKUP("ゆり-"&amp;AH35&amp;"-B",'選手データ（ゆり）'!E:L,8,0))</f>
      </c>
      <c r="AN36" s="326"/>
      <c r="AO36" s="120"/>
      <c r="AP36" s="261">
        <v>0</v>
      </c>
      <c r="AQ36" s="212"/>
      <c r="AR36" s="213"/>
      <c r="AS36" s="267"/>
      <c r="AT36" s="268">
        <v>1</v>
      </c>
      <c r="AU36" s="269"/>
      <c r="AV36" s="158"/>
      <c r="AW36" s="124"/>
      <c r="AX36" s="164"/>
      <c r="AY36" s="204" t="s">
        <v>415</v>
      </c>
      <c r="AZ36" s="138"/>
      <c r="BA36" s="227"/>
      <c r="BB36" s="228"/>
      <c r="BC36" s="229">
        <v>0</v>
      </c>
      <c r="BD36" s="128"/>
      <c r="BE36" s="324"/>
      <c r="BF36" s="329"/>
      <c r="BG36" s="324"/>
      <c r="BH36" s="325"/>
      <c r="BI36" s="328">
        <f>IF(VLOOKUP("ゆり-"&amp;BK35&amp;"-B",'選手データ（ゆり）'!E:L,8,0)=BI35,"",VLOOKUP("ゆり-"&amp;BK35&amp;"-B",'選手データ（ゆり）'!E:L,8,0))</f>
      </c>
      <c r="BJ36" s="326"/>
      <c r="BK36" s="330"/>
    </row>
    <row r="37" spans="1:63" s="130" customFormat="1" ht="26.25" customHeight="1" thickBot="1">
      <c r="A37" s="327">
        <v>18</v>
      </c>
      <c r="B37" s="115"/>
      <c r="C37" s="324" t="str">
        <f>VLOOKUP("ゆり-"&amp;A37&amp;"-A",'選手データ（ゆり）'!E:L,4,0)</f>
        <v>本間昭子</v>
      </c>
      <c r="D37" s="329" t="s">
        <v>0</v>
      </c>
      <c r="E37" s="324" t="str">
        <f>VLOOKUP("ゆり-"&amp;A37&amp;"-B",'選手データ（ゆり）'!E:L,4,0)</f>
        <v>加藤木実</v>
      </c>
      <c r="F37" s="325" t="s">
        <v>1</v>
      </c>
      <c r="G37" s="328" t="str">
        <f>VLOOKUP("ゆり-"&amp;A37&amp;"-A",'選手データ（ゆり）'!E:L,8,0)</f>
        <v>東京</v>
      </c>
      <c r="H37" s="326" t="s">
        <v>2</v>
      </c>
      <c r="I37" s="120"/>
      <c r="J37" s="142"/>
      <c r="K37" s="157"/>
      <c r="L37" s="148"/>
      <c r="M37" s="217"/>
      <c r="N37" s="214"/>
      <c r="O37" s="158"/>
      <c r="P37" s="123"/>
      <c r="Q37" s="158"/>
      <c r="R37" s="124"/>
      <c r="S37" s="135"/>
      <c r="T37" s="124"/>
      <c r="U37" s="124"/>
      <c r="V37" s="124"/>
      <c r="W37" s="124"/>
      <c r="X37" s="203"/>
      <c r="Y37" s="203"/>
      <c r="AE37" s="328"/>
      <c r="AH37" s="327">
        <v>57</v>
      </c>
      <c r="AI37" s="324" t="str">
        <f>VLOOKUP("ゆり-"&amp;AH37&amp;"-A",'選手データ（ゆり）'!E:L,4,0)</f>
        <v>田中眞千子</v>
      </c>
      <c r="AJ37" s="329" t="s">
        <v>0</v>
      </c>
      <c r="AK37" s="324" t="str">
        <f>VLOOKUP("ゆり-"&amp;AH37&amp;"-B",'選手データ（ゆり）'!E:L,4,0)</f>
        <v>小林万壽美</v>
      </c>
      <c r="AL37" s="325" t="s">
        <v>1</v>
      </c>
      <c r="AM37" s="328" t="str">
        <f>VLOOKUP("ゆり-"&amp;AH37&amp;"-A",'選手データ（ゆり）'!E:L,8,0)</f>
        <v>奈良</v>
      </c>
      <c r="AN37" s="326" t="s">
        <v>2</v>
      </c>
      <c r="AO37" s="120"/>
      <c r="AP37" s="122"/>
      <c r="AQ37" s="122"/>
      <c r="AR37" s="205"/>
      <c r="AS37" s="190"/>
      <c r="AT37" s="123"/>
      <c r="AU37" s="123"/>
      <c r="AV37" s="158"/>
      <c r="AW37" s="124"/>
      <c r="AX37" s="124"/>
      <c r="AY37" s="224"/>
      <c r="AZ37" s="231"/>
      <c r="BA37" s="147"/>
      <c r="BB37" s="124"/>
      <c r="BC37" s="124"/>
      <c r="BD37" s="128"/>
      <c r="BE37" s="324" t="str">
        <f>VLOOKUP("ゆり-"&amp;BK37&amp;"-A",'選手データ（ゆり）'!E:L,4,0)</f>
        <v>玉井喜久代</v>
      </c>
      <c r="BF37" s="329" t="s">
        <v>0</v>
      </c>
      <c r="BG37" s="324" t="str">
        <f>VLOOKUP("ゆり-"&amp;BK37&amp;"-B",'選手データ（ゆり）'!E:L,4,0)</f>
        <v>出井恭子</v>
      </c>
      <c r="BH37" s="325" t="s">
        <v>1</v>
      </c>
      <c r="BI37" s="328" t="str">
        <f>VLOOKUP("ゆり-"&amp;BK37&amp;"-A",'選手データ（ゆり）'!E:L,8,0)</f>
        <v>奈良</v>
      </c>
      <c r="BJ37" s="326" t="s">
        <v>2</v>
      </c>
      <c r="BK37" s="330">
        <v>75</v>
      </c>
    </row>
    <row r="38" spans="1:63" s="130" customFormat="1" ht="26.25" customHeight="1" thickBot="1" thickTop="1">
      <c r="A38" s="327"/>
      <c r="B38" s="115"/>
      <c r="C38" s="324"/>
      <c r="D38" s="329"/>
      <c r="E38" s="324"/>
      <c r="F38" s="325"/>
      <c r="G38" s="328">
        <f>IF(VLOOKUP("ゆり-"&amp;A37&amp;"-B",'選手データ（ゆり）'!E:L,8,0)=G37,"",VLOOKUP("ゆり-"&amp;A37&amp;"-B",'選手データ（ゆり）'!E:L,8,0))</f>
      </c>
      <c r="H38" s="326"/>
      <c r="I38" s="120"/>
      <c r="J38" s="133"/>
      <c r="K38" s="150" t="s">
        <v>415</v>
      </c>
      <c r="L38" s="150"/>
      <c r="M38" s="211">
        <v>0</v>
      </c>
      <c r="N38" s="214"/>
      <c r="O38" s="201"/>
      <c r="P38" s="123"/>
      <c r="Q38" s="158"/>
      <c r="R38" s="124"/>
      <c r="S38" s="135"/>
      <c r="T38" s="124"/>
      <c r="U38" s="124"/>
      <c r="V38" s="124"/>
      <c r="W38" s="124"/>
      <c r="X38" s="203"/>
      <c r="Y38" s="203"/>
      <c r="AE38" s="328"/>
      <c r="AH38" s="327"/>
      <c r="AI38" s="324"/>
      <c r="AJ38" s="329"/>
      <c r="AK38" s="324"/>
      <c r="AL38" s="325"/>
      <c r="AM38" s="328">
        <f>IF(VLOOKUP("ゆり-"&amp;AH37&amp;"-B",'選手データ（ゆり）'!E:L,8,0)=AM37,"",VLOOKUP("ゆり-"&amp;AH37&amp;"-B",'選手データ（ゆり）'!E:L,8,0))</f>
      </c>
      <c r="AN38" s="326"/>
      <c r="AO38" s="120"/>
      <c r="AP38" s="133"/>
      <c r="AQ38" s="150" t="s">
        <v>415</v>
      </c>
      <c r="AR38" s="150"/>
      <c r="AS38" s="150" t="s">
        <v>415</v>
      </c>
      <c r="AT38" s="123"/>
      <c r="AU38" s="123"/>
      <c r="AV38" s="158"/>
      <c r="AW38" s="124"/>
      <c r="AX38" s="124"/>
      <c r="AY38" s="224"/>
      <c r="AZ38" s="232">
        <v>0</v>
      </c>
      <c r="BA38" s="154"/>
      <c r="BB38" s="154" t="s">
        <v>415</v>
      </c>
      <c r="BC38" s="139"/>
      <c r="BD38" s="128"/>
      <c r="BE38" s="324"/>
      <c r="BF38" s="329"/>
      <c r="BG38" s="324"/>
      <c r="BH38" s="325"/>
      <c r="BI38" s="328">
        <f>IF(VLOOKUP("ゆり-"&amp;BK37&amp;"-B",'選手データ（ゆり）'!E:L,8,0)=BI37,"",VLOOKUP("ゆり-"&amp;BK37&amp;"-B",'選手データ（ゆり）'!E:L,8,0))</f>
      </c>
      <c r="BJ38" s="326"/>
      <c r="BK38" s="330"/>
    </row>
    <row r="39" spans="1:62" s="130" customFormat="1" ht="26.25" customHeight="1" thickBot="1" thickTop="1">
      <c r="A39" s="327">
        <v>19</v>
      </c>
      <c r="B39" s="115"/>
      <c r="C39" s="324" t="str">
        <f>VLOOKUP("ゆり-"&amp;A39&amp;"-A",'選手データ（ゆり）'!E:L,4,0)</f>
        <v>中山広子</v>
      </c>
      <c r="D39" s="329" t="s">
        <v>0</v>
      </c>
      <c r="E39" s="324" t="str">
        <f>VLOOKUP("ゆり-"&amp;A39&amp;"-B",'選手データ（ゆり）'!E:L,4,0)</f>
        <v>田中久美子</v>
      </c>
      <c r="F39" s="325" t="s">
        <v>1</v>
      </c>
      <c r="G39" s="328" t="str">
        <f>VLOOKUP("ゆり-"&amp;A39&amp;"-A",'選手データ（ゆり）'!E:L,8,0)</f>
        <v>埼玉</v>
      </c>
      <c r="H39" s="326" t="s">
        <v>2</v>
      </c>
      <c r="I39" s="206"/>
      <c r="J39" s="121" t="s">
        <v>415</v>
      </c>
      <c r="K39" s="122"/>
      <c r="L39" s="122"/>
      <c r="M39" s="121" t="s">
        <v>415</v>
      </c>
      <c r="N39" s="158"/>
      <c r="O39" s="281" t="s">
        <v>415</v>
      </c>
      <c r="P39" s="281"/>
      <c r="Q39" s="158"/>
      <c r="R39" s="124"/>
      <c r="S39" s="135"/>
      <c r="T39" s="124"/>
      <c r="U39" s="125" t="s">
        <v>415</v>
      </c>
      <c r="V39" s="125"/>
      <c r="W39" s="125"/>
      <c r="X39" s="125"/>
      <c r="Y39" s="125" t="s">
        <v>415</v>
      </c>
      <c r="Z39" s="128"/>
      <c r="AA39" s="324" t="str">
        <f>VLOOKUP("ゆり-"&amp;AG39&amp;"-A",'選手データ（ゆり）'!E:L,4,0)</f>
        <v>上山親子</v>
      </c>
      <c r="AB39" s="329" t="s">
        <v>0</v>
      </c>
      <c r="AC39" s="324" t="str">
        <f>VLOOKUP("ゆり-"&amp;AG39&amp;"-B",'選手データ（ゆり）'!E:L,4,0)</f>
        <v>藤井春美</v>
      </c>
      <c r="AD39" s="325" t="s">
        <v>1</v>
      </c>
      <c r="AE39" s="127" t="str">
        <f>VLOOKUP("ゆり-"&amp;AG39&amp;"-A",'選手データ（ゆり）'!E:L,8,0)</f>
        <v>大阪</v>
      </c>
      <c r="AF39" s="326" t="s">
        <v>2</v>
      </c>
      <c r="AG39" s="327">
        <v>37</v>
      </c>
      <c r="AI39" s="207"/>
      <c r="AJ39" s="128"/>
      <c r="AK39" s="207"/>
      <c r="AL39" s="128"/>
      <c r="AM39" s="126"/>
      <c r="AN39" s="128"/>
      <c r="AO39" s="128"/>
      <c r="AP39" s="123"/>
      <c r="AQ39" s="123"/>
      <c r="AR39" s="123"/>
      <c r="AS39" s="123"/>
      <c r="AT39" s="123"/>
      <c r="AU39" s="123"/>
      <c r="AV39" s="158"/>
      <c r="AW39" s="124"/>
      <c r="AX39" s="124"/>
      <c r="AY39" s="124"/>
      <c r="AZ39" s="124"/>
      <c r="BA39" s="124"/>
      <c r="BB39" s="124"/>
      <c r="BC39" s="124"/>
      <c r="BD39" s="128"/>
      <c r="BE39" s="207"/>
      <c r="BF39" s="128"/>
      <c r="BG39" s="207"/>
      <c r="BH39" s="128"/>
      <c r="BI39" s="126"/>
      <c r="BJ39" s="128"/>
    </row>
    <row r="40" spans="1:62" s="130" customFormat="1" ht="26.25" customHeight="1" thickTop="1">
      <c r="A40" s="327"/>
      <c r="B40" s="115"/>
      <c r="C40" s="324"/>
      <c r="D40" s="329"/>
      <c r="E40" s="324"/>
      <c r="F40" s="325"/>
      <c r="G40" s="328">
        <f>IF(VLOOKUP("ゆり-"&amp;A39&amp;"-B",'選手データ（ゆり）'!E:L,8,0)=G39,"",VLOOKUP("ゆり-"&amp;A39&amp;"-B",'選手データ（ゆり）'!E:L,8,0))</f>
      </c>
      <c r="H40" s="326"/>
      <c r="I40" s="120"/>
      <c r="J40" s="131"/>
      <c r="K40" s="133"/>
      <c r="L40" s="133"/>
      <c r="M40" s="134"/>
      <c r="N40" s="158"/>
      <c r="O40" s="123"/>
      <c r="P40" s="123"/>
      <c r="Q40" s="158"/>
      <c r="R40" s="124"/>
      <c r="S40" s="135"/>
      <c r="T40" s="174"/>
      <c r="U40" s="124"/>
      <c r="V40" s="124"/>
      <c r="W40" s="124"/>
      <c r="X40" s="136"/>
      <c r="Y40" s="124"/>
      <c r="Z40" s="128"/>
      <c r="AA40" s="324"/>
      <c r="AB40" s="329"/>
      <c r="AC40" s="324"/>
      <c r="AD40" s="325"/>
      <c r="AE40" s="137" t="str">
        <f>IF(VLOOKUP("ゆり-"&amp;AG39&amp;"-B",'選手データ（ゆり）'!E:L,8,0)=AE39,"",VLOOKUP("ゆり-"&amp;AG39&amp;"-B",'選手データ（ゆり）'!E:L,8,0))</f>
        <v>奈良</v>
      </c>
      <c r="AF40" s="326"/>
      <c r="AG40" s="327"/>
      <c r="AI40" s="207"/>
      <c r="AJ40" s="128"/>
      <c r="AK40" s="207"/>
      <c r="AL40" s="128"/>
      <c r="AM40" s="126"/>
      <c r="AN40" s="128"/>
      <c r="AO40" s="128"/>
      <c r="AP40" s="123"/>
      <c r="AQ40" s="123"/>
      <c r="AR40" s="123"/>
      <c r="AS40" s="123"/>
      <c r="AT40" s="123"/>
      <c r="AU40" s="123"/>
      <c r="AV40" s="158"/>
      <c r="AW40" s="124"/>
      <c r="AX40" s="124"/>
      <c r="AY40" s="124"/>
      <c r="AZ40" s="124"/>
      <c r="BA40" s="124"/>
      <c r="BB40" s="124"/>
      <c r="BC40" s="124"/>
      <c r="BD40" s="128"/>
      <c r="BE40" s="207"/>
      <c r="BF40" s="128"/>
      <c r="BG40" s="207"/>
      <c r="BH40" s="128"/>
      <c r="BI40" s="126"/>
      <c r="BJ40" s="128"/>
    </row>
    <row r="41" spans="1:62" s="130" customFormat="1" ht="26.25" customHeight="1" thickBot="1">
      <c r="A41" s="327">
        <v>20</v>
      </c>
      <c r="B41" s="115"/>
      <c r="C41" s="324" t="str">
        <f>VLOOKUP("ゆり-"&amp;A41&amp;"-A",'選手データ（ゆり）'!E:L,4,0)</f>
        <v>永井佐智子</v>
      </c>
      <c r="D41" s="329" t="s">
        <v>0</v>
      </c>
      <c r="E41" s="324" t="str">
        <f>VLOOKUP("ゆり-"&amp;A41&amp;"-B",'選手データ（ゆり）'!E:L,4,0)</f>
        <v>黒田琴美</v>
      </c>
      <c r="F41" s="325" t="s">
        <v>1</v>
      </c>
      <c r="G41" s="328" t="str">
        <f>VLOOKUP("ゆり-"&amp;A41&amp;"-A",'選手データ（ゆり）'!E:L,8,0)</f>
        <v>島根</v>
      </c>
      <c r="H41" s="326" t="s">
        <v>2</v>
      </c>
      <c r="I41" s="120"/>
      <c r="J41" s="141"/>
      <c r="K41" s="148" t="s">
        <v>415</v>
      </c>
      <c r="L41" s="142"/>
      <c r="M41" s="169"/>
      <c r="N41" s="208"/>
      <c r="O41" s="123"/>
      <c r="P41" s="123"/>
      <c r="Q41" s="158"/>
      <c r="R41" s="124"/>
      <c r="S41" s="135"/>
      <c r="T41" s="185"/>
      <c r="U41" s="143"/>
      <c r="V41" s="221"/>
      <c r="W41" s="278">
        <v>0</v>
      </c>
      <c r="X41" s="223"/>
      <c r="Y41" s="222"/>
      <c r="Z41" s="128"/>
      <c r="AA41" s="324" t="str">
        <f>VLOOKUP("ゆり-"&amp;AG41&amp;"-A",'選手データ（ゆり）'!E:L,4,0)</f>
        <v>田原まり子</v>
      </c>
      <c r="AB41" s="329" t="s">
        <v>0</v>
      </c>
      <c r="AC41" s="324" t="str">
        <f>VLOOKUP("ゆり-"&amp;AG41&amp;"-B",'選手データ（ゆり）'!E:L,4,0)</f>
        <v>野津寿代</v>
      </c>
      <c r="AD41" s="325" t="s">
        <v>1</v>
      </c>
      <c r="AE41" s="328" t="str">
        <f>VLOOKUP("ゆり-"&amp;AG41&amp;"-A",'選手データ（ゆり）'!E:L,8,0)</f>
        <v>島根</v>
      </c>
      <c r="AF41" s="326" t="s">
        <v>2</v>
      </c>
      <c r="AG41" s="327">
        <v>38</v>
      </c>
      <c r="AI41" s="207"/>
      <c r="AJ41" s="128"/>
      <c r="AK41" s="207"/>
      <c r="AL41" s="128"/>
      <c r="AM41" s="126"/>
      <c r="AN41" s="128"/>
      <c r="AO41" s="128"/>
      <c r="AP41" s="123"/>
      <c r="AQ41" s="123"/>
      <c r="AR41" s="123"/>
      <c r="AS41" s="123"/>
      <c r="AT41" s="123"/>
      <c r="AU41" s="123"/>
      <c r="AV41" s="158"/>
      <c r="AW41" s="124"/>
      <c r="AX41" s="124"/>
      <c r="AY41" s="124"/>
      <c r="AZ41" s="124"/>
      <c r="BA41" s="124"/>
      <c r="BB41" s="124"/>
      <c r="BC41" s="124"/>
      <c r="BD41" s="128"/>
      <c r="BE41" s="207"/>
      <c r="BF41" s="128"/>
      <c r="BG41" s="207"/>
      <c r="BH41" s="128"/>
      <c r="BI41" s="126"/>
      <c r="BJ41" s="128"/>
    </row>
    <row r="42" spans="1:62" s="130" customFormat="1" ht="26.25" customHeight="1" thickTop="1">
      <c r="A42" s="327"/>
      <c r="B42" s="115"/>
      <c r="C42" s="324"/>
      <c r="D42" s="329"/>
      <c r="E42" s="324"/>
      <c r="F42" s="325"/>
      <c r="G42" s="328">
        <f>IF(VLOOKUP("ゆり-"&amp;A41&amp;"-B",'選手データ（ゆり）'!E:L,8,0)=G41,"",VLOOKUP("ゆり-"&amp;A41&amp;"-B",'選手データ（ゆり）'!E:L,8,0))</f>
      </c>
      <c r="H42" s="326"/>
      <c r="I42" s="120"/>
      <c r="J42" s="261">
        <v>0</v>
      </c>
      <c r="K42" s="250"/>
      <c r="L42" s="213"/>
      <c r="M42" s="241"/>
      <c r="N42" s="280" t="s">
        <v>415</v>
      </c>
      <c r="O42" s="281"/>
      <c r="P42" s="123"/>
      <c r="Q42" s="158"/>
      <c r="R42" s="124"/>
      <c r="S42" s="281"/>
      <c r="T42" s="282" t="s">
        <v>415</v>
      </c>
      <c r="U42" s="138"/>
      <c r="V42" s="227"/>
      <c r="W42" s="228"/>
      <c r="X42" s="228"/>
      <c r="Y42" s="229">
        <v>0</v>
      </c>
      <c r="Z42" s="128"/>
      <c r="AA42" s="324"/>
      <c r="AB42" s="329"/>
      <c r="AC42" s="324"/>
      <c r="AD42" s="325"/>
      <c r="AE42" s="328">
        <f>IF(VLOOKUP("ゆり-"&amp;AG41&amp;"-B",'選手データ（ゆり）'!E:L,8,0)=AE41,"",VLOOKUP("ゆり-"&amp;AG41&amp;"-B",'選手データ（ゆり）'!E:L,8,0))</f>
      </c>
      <c r="AF42" s="326"/>
      <c r="AG42" s="327"/>
      <c r="AI42" s="207"/>
      <c r="AJ42" s="128"/>
      <c r="AK42" s="207"/>
      <c r="AL42" s="128"/>
      <c r="AM42" s="126"/>
      <c r="AN42" s="128"/>
      <c r="AO42" s="128"/>
      <c r="AP42" s="123"/>
      <c r="AQ42" s="123"/>
      <c r="AR42" s="123"/>
      <c r="AS42" s="123"/>
      <c r="AT42" s="123"/>
      <c r="AU42" s="123"/>
      <c r="AV42" s="158"/>
      <c r="AW42" s="124"/>
      <c r="AX42" s="124"/>
      <c r="AY42" s="124"/>
      <c r="AZ42" s="124"/>
      <c r="BA42" s="124"/>
      <c r="BB42" s="124"/>
      <c r="BC42" s="124"/>
      <c r="BD42" s="128"/>
      <c r="BE42" s="207"/>
      <c r="BF42" s="128"/>
      <c r="BG42" s="207"/>
      <c r="BH42" s="128"/>
      <c r="BI42" s="126"/>
      <c r="BJ42" s="128"/>
    </row>
    <row r="43" spans="1:62" s="130" customFormat="1" ht="26.25" customHeight="1">
      <c r="A43" s="327">
        <v>21</v>
      </c>
      <c r="B43" s="115"/>
      <c r="C43" s="324" t="str">
        <f>VLOOKUP("ゆり-"&amp;A43&amp;"-A",'選手データ（ゆり）'!E:L,4,0)</f>
        <v>鳥飼知代子</v>
      </c>
      <c r="D43" s="329" t="s">
        <v>0</v>
      </c>
      <c r="E43" s="324" t="str">
        <f>VLOOKUP("ゆり-"&amp;A43&amp;"-B",'選手データ（ゆり）'!E:L,4,0)</f>
        <v>執行多美子</v>
      </c>
      <c r="F43" s="325" t="s">
        <v>1</v>
      </c>
      <c r="G43" s="328" t="str">
        <f>VLOOKUP("ゆり-"&amp;A43&amp;"-A",'選手データ（ゆり）'!E:L,8,0)</f>
        <v>佐賀</v>
      </c>
      <c r="H43" s="326" t="s">
        <v>2</v>
      </c>
      <c r="I43" s="120"/>
      <c r="J43" s="215"/>
      <c r="K43" s="247"/>
      <c r="L43" s="216"/>
      <c r="M43" s="217"/>
      <c r="N43" s="123"/>
      <c r="O43" s="123"/>
      <c r="P43" s="123"/>
      <c r="Q43" s="158"/>
      <c r="R43" s="124"/>
      <c r="S43" s="224"/>
      <c r="T43" s="224"/>
      <c r="U43" s="231"/>
      <c r="V43" s="147"/>
      <c r="W43" s="124"/>
      <c r="X43" s="124"/>
      <c r="Y43" s="124"/>
      <c r="Z43" s="128"/>
      <c r="AA43" s="324" t="str">
        <f>VLOOKUP("ゆり-"&amp;AG43&amp;"-A",'選手データ（ゆり）'!E:L,4,0)</f>
        <v>久米佳代</v>
      </c>
      <c r="AB43" s="329" t="s">
        <v>0</v>
      </c>
      <c r="AC43" s="324" t="str">
        <f>VLOOKUP("ゆり-"&amp;AG43&amp;"-B",'選手データ（ゆり）'!E:L,4,0)</f>
        <v>秋山明美</v>
      </c>
      <c r="AD43" s="325" t="s">
        <v>1</v>
      </c>
      <c r="AE43" s="127" t="str">
        <f>VLOOKUP("ゆり-"&amp;AG43&amp;"-A",'選手データ（ゆり）'!E:L,8,0)</f>
        <v>香川</v>
      </c>
      <c r="AF43" s="326" t="s">
        <v>2</v>
      </c>
      <c r="AG43" s="327">
        <v>39</v>
      </c>
      <c r="AI43" s="207"/>
      <c r="AJ43" s="128"/>
      <c r="AK43" s="207"/>
      <c r="AL43" s="128"/>
      <c r="AM43" s="126"/>
      <c r="AN43" s="128"/>
      <c r="AO43" s="128"/>
      <c r="AP43" s="123"/>
      <c r="AQ43" s="123"/>
      <c r="AR43" s="123"/>
      <c r="AS43" s="123"/>
      <c r="AT43" s="123"/>
      <c r="AU43" s="123"/>
      <c r="AV43" s="158"/>
      <c r="AW43" s="124"/>
      <c r="AX43" s="124"/>
      <c r="AY43" s="124"/>
      <c r="AZ43" s="124"/>
      <c r="BA43" s="124"/>
      <c r="BB43" s="124"/>
      <c r="BC43" s="124"/>
      <c r="BD43" s="128"/>
      <c r="BE43" s="207"/>
      <c r="BF43" s="128"/>
      <c r="BG43" s="207"/>
      <c r="BH43" s="128"/>
      <c r="BI43" s="126"/>
      <c r="BJ43" s="128"/>
    </row>
    <row r="44" spans="1:62" s="130" customFormat="1" ht="26.25" customHeight="1">
      <c r="A44" s="327"/>
      <c r="B44" s="115"/>
      <c r="C44" s="324"/>
      <c r="D44" s="329"/>
      <c r="E44" s="324"/>
      <c r="F44" s="325"/>
      <c r="G44" s="328">
        <f>IF(VLOOKUP("ゆり-"&amp;A43&amp;"-B",'選手データ（ゆり）'!E:L,8,0)=G43,"",VLOOKUP("ゆり-"&amp;A43&amp;"-B",'選手データ（ゆり）'!E:L,8,0))</f>
      </c>
      <c r="H44" s="326"/>
      <c r="I44" s="120"/>
      <c r="J44" s="218"/>
      <c r="K44" s="211">
        <v>1</v>
      </c>
      <c r="L44" s="211"/>
      <c r="M44" s="211">
        <v>0</v>
      </c>
      <c r="N44" s="123"/>
      <c r="O44" s="123"/>
      <c r="P44" s="123"/>
      <c r="Q44" s="158"/>
      <c r="R44" s="124"/>
      <c r="S44" s="224"/>
      <c r="T44" s="224"/>
      <c r="U44" s="232">
        <v>3</v>
      </c>
      <c r="V44" s="154"/>
      <c r="W44" s="154" t="s">
        <v>415</v>
      </c>
      <c r="X44" s="139"/>
      <c r="Y44" s="139"/>
      <c r="Z44" s="128"/>
      <c r="AA44" s="324"/>
      <c r="AB44" s="329"/>
      <c r="AC44" s="324"/>
      <c r="AD44" s="325"/>
      <c r="AE44" s="137" t="str">
        <f>IF(VLOOKUP("ゆり-"&amp;AG43&amp;"-B",'選手データ（ゆり）'!E:L,8,0)=AE43,"",VLOOKUP("ゆり-"&amp;AG43&amp;"-B",'選手データ（ゆり）'!E:L,8,0))</f>
        <v>広島</v>
      </c>
      <c r="AF44" s="326"/>
      <c r="AG44" s="327"/>
      <c r="AI44" s="207"/>
      <c r="AJ44" s="128"/>
      <c r="AK44" s="207"/>
      <c r="AL44" s="128"/>
      <c r="AM44" s="126"/>
      <c r="AN44" s="128"/>
      <c r="AO44" s="128"/>
      <c r="AP44" s="123"/>
      <c r="AQ44" s="123"/>
      <c r="AR44" s="123"/>
      <c r="AS44" s="123"/>
      <c r="AT44" s="123"/>
      <c r="AU44" s="123"/>
      <c r="AV44" s="158"/>
      <c r="AW44" s="124"/>
      <c r="AX44" s="124"/>
      <c r="AY44" s="124"/>
      <c r="AZ44" s="124"/>
      <c r="BA44" s="124"/>
      <c r="BB44" s="124"/>
      <c r="BC44" s="124"/>
      <c r="BD44" s="128"/>
      <c r="BE44" s="207"/>
      <c r="BF44" s="128"/>
      <c r="BG44" s="207"/>
      <c r="BH44" s="128"/>
      <c r="BI44" s="126"/>
      <c r="BJ44" s="128"/>
    </row>
    <row r="45" spans="1:55" s="130" customFormat="1" ht="26.25" customHeight="1">
      <c r="A45" s="115"/>
      <c r="B45" s="115"/>
      <c r="C45" s="116"/>
      <c r="D45" s="117"/>
      <c r="E45" s="116"/>
      <c r="F45" s="118"/>
      <c r="G45" s="119"/>
      <c r="H45" s="120"/>
      <c r="I45" s="120"/>
      <c r="J45" s="133"/>
      <c r="K45" s="133"/>
      <c r="L45" s="133"/>
      <c r="M45" s="123"/>
      <c r="N45" s="123"/>
      <c r="O45" s="123"/>
      <c r="P45" s="123"/>
      <c r="Q45" s="123"/>
      <c r="R45" s="124"/>
      <c r="S45" s="124"/>
      <c r="T45" s="124"/>
      <c r="U45" s="124"/>
      <c r="V45" s="124"/>
      <c r="W45" s="124"/>
      <c r="X45" s="124"/>
      <c r="Y45" s="124"/>
      <c r="Z45" s="128"/>
      <c r="AA45" s="116"/>
      <c r="AB45" s="117"/>
      <c r="AC45" s="116"/>
      <c r="AD45" s="118"/>
      <c r="AE45" s="137"/>
      <c r="AF45" s="120"/>
      <c r="AG45" s="115"/>
      <c r="AN45" s="128"/>
      <c r="AO45" s="128"/>
      <c r="AP45" s="123"/>
      <c r="AQ45" s="123"/>
      <c r="AR45" s="123"/>
      <c r="AS45" s="123"/>
      <c r="AT45" s="123"/>
      <c r="AU45" s="123"/>
      <c r="AV45" s="123"/>
      <c r="AW45" s="124"/>
      <c r="AX45" s="124"/>
      <c r="AY45" s="124"/>
      <c r="AZ45" s="124"/>
      <c r="BA45" s="203"/>
      <c r="BB45" s="203"/>
      <c r="BC45" s="203"/>
    </row>
    <row r="46" spans="10:55" s="130" customFormat="1" ht="27" customHeight="1">
      <c r="J46" s="209"/>
      <c r="K46" s="209"/>
      <c r="L46" s="209"/>
      <c r="M46" s="209"/>
      <c r="N46" s="209"/>
      <c r="O46" s="209"/>
      <c r="P46" s="209"/>
      <c r="Q46" s="209"/>
      <c r="R46" s="203"/>
      <c r="S46" s="203"/>
      <c r="T46" s="203"/>
      <c r="U46" s="203"/>
      <c r="V46" s="203"/>
      <c r="W46" s="203"/>
      <c r="X46" s="203"/>
      <c r="Y46" s="203"/>
      <c r="AP46" s="209"/>
      <c r="AQ46" s="209"/>
      <c r="AR46" s="209"/>
      <c r="AS46" s="209"/>
      <c r="AT46" s="209"/>
      <c r="AU46" s="209"/>
      <c r="AV46" s="209"/>
      <c r="AW46" s="203"/>
      <c r="AX46" s="203"/>
      <c r="AY46" s="203"/>
      <c r="AZ46" s="203"/>
      <c r="BA46" s="203"/>
      <c r="BB46" s="203"/>
      <c r="BC46" s="203"/>
    </row>
    <row r="47" spans="10:55" s="130" customFormat="1" ht="27" customHeight="1">
      <c r="J47" s="209"/>
      <c r="K47" s="209"/>
      <c r="L47" s="209"/>
      <c r="M47" s="209"/>
      <c r="N47" s="209"/>
      <c r="O47" s="209"/>
      <c r="P47" s="209"/>
      <c r="Q47" s="209"/>
      <c r="R47" s="203"/>
      <c r="S47" s="203"/>
      <c r="T47" s="203"/>
      <c r="U47" s="203"/>
      <c r="V47" s="203"/>
      <c r="W47" s="203"/>
      <c r="X47" s="203"/>
      <c r="Y47" s="203"/>
      <c r="AP47" s="209"/>
      <c r="AQ47" s="209"/>
      <c r="AR47" s="209"/>
      <c r="AS47" s="209"/>
      <c r="AT47" s="209"/>
      <c r="AU47" s="209"/>
      <c r="AV47" s="209"/>
      <c r="AW47" s="203"/>
      <c r="AX47" s="203"/>
      <c r="AY47" s="203"/>
      <c r="AZ47" s="203"/>
      <c r="BA47" s="203"/>
      <c r="BB47" s="203"/>
      <c r="BC47" s="203"/>
    </row>
    <row r="48" spans="10:55" s="130" customFormat="1" ht="27" customHeight="1">
      <c r="J48" s="209"/>
      <c r="K48" s="209"/>
      <c r="L48" s="209"/>
      <c r="M48" s="209"/>
      <c r="N48" s="209"/>
      <c r="O48" s="209"/>
      <c r="P48" s="209"/>
      <c r="Q48" s="209"/>
      <c r="R48" s="203"/>
      <c r="S48" s="203"/>
      <c r="T48" s="203"/>
      <c r="U48" s="203"/>
      <c r="V48" s="203"/>
      <c r="W48" s="203"/>
      <c r="X48" s="203"/>
      <c r="Y48" s="203"/>
      <c r="AP48" s="209"/>
      <c r="AQ48" s="209"/>
      <c r="AR48" s="209"/>
      <c r="AS48" s="209"/>
      <c r="AT48" s="209"/>
      <c r="AU48" s="209"/>
      <c r="AV48" s="209"/>
      <c r="AW48" s="203"/>
      <c r="AX48" s="203"/>
      <c r="AY48" s="203"/>
      <c r="AZ48" s="203"/>
      <c r="BA48" s="203"/>
      <c r="BB48" s="203"/>
      <c r="BC48" s="203"/>
    </row>
    <row r="49" spans="10:55" s="130" customFormat="1" ht="27" customHeight="1">
      <c r="J49" s="209"/>
      <c r="K49" s="209"/>
      <c r="L49" s="209"/>
      <c r="M49" s="209"/>
      <c r="N49" s="209"/>
      <c r="O49" s="209"/>
      <c r="P49" s="209"/>
      <c r="Q49" s="209"/>
      <c r="R49" s="203"/>
      <c r="S49" s="203"/>
      <c r="T49" s="203"/>
      <c r="U49" s="203"/>
      <c r="V49" s="203"/>
      <c r="W49" s="203"/>
      <c r="X49" s="203"/>
      <c r="Y49" s="203"/>
      <c r="AP49" s="209"/>
      <c r="AQ49" s="209"/>
      <c r="AR49" s="209"/>
      <c r="AS49" s="209"/>
      <c r="AT49" s="209"/>
      <c r="AU49" s="209"/>
      <c r="AV49" s="209"/>
      <c r="AW49" s="203"/>
      <c r="AX49" s="203"/>
      <c r="AY49" s="203"/>
      <c r="AZ49" s="203"/>
      <c r="BA49" s="203"/>
      <c r="BB49" s="203"/>
      <c r="BC49" s="203"/>
    </row>
    <row r="50" spans="10:55" s="130" customFormat="1" ht="27" customHeight="1">
      <c r="J50" s="209"/>
      <c r="K50" s="209"/>
      <c r="L50" s="209"/>
      <c r="M50" s="209"/>
      <c r="N50" s="209"/>
      <c r="O50" s="209"/>
      <c r="P50" s="209"/>
      <c r="Q50" s="209"/>
      <c r="R50" s="203"/>
      <c r="S50" s="203"/>
      <c r="T50" s="203"/>
      <c r="U50" s="203"/>
      <c r="V50" s="203"/>
      <c r="W50" s="203"/>
      <c r="X50" s="203"/>
      <c r="Y50" s="203"/>
      <c r="AP50" s="209"/>
      <c r="AQ50" s="209"/>
      <c r="AR50" s="209"/>
      <c r="AS50" s="209"/>
      <c r="AT50" s="209"/>
      <c r="AU50" s="209"/>
      <c r="AV50" s="209"/>
      <c r="AW50" s="203"/>
      <c r="AX50" s="203"/>
      <c r="AY50" s="203"/>
      <c r="AZ50" s="203"/>
      <c r="BA50" s="203"/>
      <c r="BB50" s="203"/>
      <c r="BC50" s="203"/>
    </row>
    <row r="51" spans="10:55" s="130" customFormat="1" ht="27" customHeight="1">
      <c r="J51" s="209"/>
      <c r="K51" s="209"/>
      <c r="L51" s="209"/>
      <c r="M51" s="209"/>
      <c r="N51" s="209"/>
      <c r="O51" s="209"/>
      <c r="P51" s="209"/>
      <c r="Q51" s="209"/>
      <c r="R51" s="203"/>
      <c r="S51" s="203"/>
      <c r="T51" s="203"/>
      <c r="U51" s="203"/>
      <c r="V51" s="203"/>
      <c r="W51" s="203"/>
      <c r="X51" s="203"/>
      <c r="Y51" s="203"/>
      <c r="AP51" s="209"/>
      <c r="AQ51" s="209"/>
      <c r="AR51" s="209"/>
      <c r="AS51" s="209"/>
      <c r="AT51" s="209"/>
      <c r="AU51" s="209"/>
      <c r="AV51" s="209"/>
      <c r="AW51" s="203"/>
      <c r="AX51" s="203"/>
      <c r="AY51" s="203"/>
      <c r="AZ51" s="203"/>
      <c r="BA51" s="203"/>
      <c r="BB51" s="203"/>
      <c r="BC51" s="203"/>
    </row>
    <row r="52" spans="10:55" s="130" customFormat="1" ht="27" customHeight="1">
      <c r="J52" s="209"/>
      <c r="K52" s="209"/>
      <c r="L52" s="209"/>
      <c r="M52" s="209"/>
      <c r="N52" s="209"/>
      <c r="O52" s="209"/>
      <c r="P52" s="209"/>
      <c r="Q52" s="209"/>
      <c r="R52" s="203"/>
      <c r="S52" s="203"/>
      <c r="T52" s="203"/>
      <c r="U52" s="203"/>
      <c r="V52" s="203"/>
      <c r="W52" s="203"/>
      <c r="X52" s="203"/>
      <c r="Y52" s="203"/>
      <c r="AP52" s="209"/>
      <c r="AQ52" s="209"/>
      <c r="AR52" s="209"/>
      <c r="AS52" s="209"/>
      <c r="AT52" s="209"/>
      <c r="AU52" s="209"/>
      <c r="AV52" s="209"/>
      <c r="AW52" s="203"/>
      <c r="AX52" s="203"/>
      <c r="AY52" s="203"/>
      <c r="AZ52" s="203"/>
      <c r="BA52" s="203"/>
      <c r="BB52" s="203"/>
      <c r="BC52" s="203"/>
    </row>
    <row r="53" spans="10:55" s="130" customFormat="1" ht="27" customHeight="1">
      <c r="J53" s="209"/>
      <c r="K53" s="209"/>
      <c r="L53" s="209"/>
      <c r="M53" s="209"/>
      <c r="N53" s="209"/>
      <c r="O53" s="209"/>
      <c r="P53" s="209"/>
      <c r="Q53" s="209"/>
      <c r="R53" s="203"/>
      <c r="S53" s="203"/>
      <c r="T53" s="203"/>
      <c r="U53" s="203"/>
      <c r="V53" s="203"/>
      <c r="W53" s="203"/>
      <c r="X53" s="203"/>
      <c r="Y53" s="203"/>
      <c r="AP53" s="209"/>
      <c r="AQ53" s="209"/>
      <c r="AR53" s="209"/>
      <c r="AS53" s="209"/>
      <c r="AT53" s="209"/>
      <c r="AU53" s="209"/>
      <c r="AV53" s="209"/>
      <c r="AW53" s="203"/>
      <c r="AX53" s="203"/>
      <c r="AY53" s="203"/>
      <c r="AZ53" s="203"/>
      <c r="BA53" s="203"/>
      <c r="BB53" s="203"/>
      <c r="BC53" s="203"/>
    </row>
    <row r="54" spans="10:55" s="130" customFormat="1" ht="27" customHeight="1">
      <c r="J54" s="209"/>
      <c r="K54" s="209"/>
      <c r="L54" s="209"/>
      <c r="M54" s="209"/>
      <c r="N54" s="209"/>
      <c r="O54" s="209"/>
      <c r="P54" s="209"/>
      <c r="Q54" s="209"/>
      <c r="R54" s="203"/>
      <c r="S54" s="203"/>
      <c r="T54" s="203"/>
      <c r="U54" s="203"/>
      <c r="V54" s="203"/>
      <c r="W54" s="203"/>
      <c r="X54" s="203"/>
      <c r="Y54" s="203"/>
      <c r="AP54" s="209"/>
      <c r="AQ54" s="209"/>
      <c r="AR54" s="209"/>
      <c r="AS54" s="209"/>
      <c r="AT54" s="209"/>
      <c r="AU54" s="209"/>
      <c r="AV54" s="209"/>
      <c r="AW54" s="203"/>
      <c r="AX54" s="203"/>
      <c r="AY54" s="203"/>
      <c r="AZ54" s="203"/>
      <c r="BA54" s="203"/>
      <c r="BB54" s="203"/>
      <c r="BC54" s="203"/>
    </row>
    <row r="55" spans="10:55" s="130" customFormat="1" ht="27" customHeight="1">
      <c r="J55" s="209"/>
      <c r="K55" s="209"/>
      <c r="L55" s="209"/>
      <c r="M55" s="209"/>
      <c r="N55" s="209"/>
      <c r="O55" s="209"/>
      <c r="P55" s="209"/>
      <c r="Q55" s="209"/>
      <c r="R55" s="203"/>
      <c r="S55" s="203"/>
      <c r="T55" s="203"/>
      <c r="U55" s="203"/>
      <c r="V55" s="203"/>
      <c r="W55" s="203"/>
      <c r="X55" s="203"/>
      <c r="Y55" s="203"/>
      <c r="AP55" s="209"/>
      <c r="AQ55" s="209"/>
      <c r="AR55" s="209"/>
      <c r="AS55" s="209"/>
      <c r="AT55" s="209"/>
      <c r="AU55" s="209"/>
      <c r="AV55" s="209"/>
      <c r="AW55" s="203"/>
      <c r="AX55" s="203"/>
      <c r="AY55" s="203"/>
      <c r="AZ55" s="203"/>
      <c r="BA55" s="203"/>
      <c r="BB55" s="203"/>
      <c r="BC55" s="203"/>
    </row>
    <row r="56" spans="10:55" s="130" customFormat="1" ht="27" customHeight="1">
      <c r="J56" s="209"/>
      <c r="K56" s="209"/>
      <c r="L56" s="209"/>
      <c r="M56" s="209"/>
      <c r="N56" s="209"/>
      <c r="O56" s="209"/>
      <c r="P56" s="209"/>
      <c r="Q56" s="209"/>
      <c r="R56" s="203"/>
      <c r="S56" s="203"/>
      <c r="T56" s="203"/>
      <c r="U56" s="203"/>
      <c r="V56" s="203"/>
      <c r="W56" s="203"/>
      <c r="X56" s="203"/>
      <c r="Y56" s="203"/>
      <c r="AP56" s="209"/>
      <c r="AQ56" s="209"/>
      <c r="AR56" s="209"/>
      <c r="AS56" s="209"/>
      <c r="AT56" s="209"/>
      <c r="AU56" s="209"/>
      <c r="AV56" s="209"/>
      <c r="AW56" s="203"/>
      <c r="AX56" s="203"/>
      <c r="AY56" s="203"/>
      <c r="AZ56" s="203"/>
      <c r="BA56" s="203"/>
      <c r="BB56" s="203"/>
      <c r="BC56" s="203"/>
    </row>
    <row r="57" spans="10:55" s="130" customFormat="1" ht="27" customHeight="1">
      <c r="J57" s="209"/>
      <c r="K57" s="209"/>
      <c r="L57" s="209"/>
      <c r="M57" s="209"/>
      <c r="N57" s="209"/>
      <c r="O57" s="209"/>
      <c r="P57" s="209"/>
      <c r="Q57" s="209"/>
      <c r="R57" s="203"/>
      <c r="S57" s="203"/>
      <c r="T57" s="203"/>
      <c r="U57" s="203"/>
      <c r="V57" s="203"/>
      <c r="W57" s="203"/>
      <c r="X57" s="203"/>
      <c r="Y57" s="203"/>
      <c r="AP57" s="209"/>
      <c r="AQ57" s="209"/>
      <c r="AR57" s="209"/>
      <c r="AS57" s="209"/>
      <c r="AT57" s="209"/>
      <c r="AU57" s="209"/>
      <c r="AV57" s="209"/>
      <c r="AW57" s="203"/>
      <c r="AX57" s="203"/>
      <c r="AY57" s="203"/>
      <c r="AZ57" s="203"/>
      <c r="BA57" s="203"/>
      <c r="BB57" s="203"/>
      <c r="BC57" s="203"/>
    </row>
    <row r="58" spans="10:55" s="130" customFormat="1" ht="27" customHeight="1">
      <c r="J58" s="209"/>
      <c r="K58" s="209"/>
      <c r="L58" s="209"/>
      <c r="M58" s="209"/>
      <c r="N58" s="209"/>
      <c r="O58" s="209"/>
      <c r="P58" s="209"/>
      <c r="Q58" s="209"/>
      <c r="R58" s="203"/>
      <c r="S58" s="203"/>
      <c r="T58" s="203"/>
      <c r="U58" s="203"/>
      <c r="V58" s="203"/>
      <c r="W58" s="203"/>
      <c r="X58" s="203"/>
      <c r="Y58" s="203"/>
      <c r="AP58" s="209"/>
      <c r="AQ58" s="209"/>
      <c r="AR58" s="209"/>
      <c r="AS58" s="209"/>
      <c r="AT58" s="209"/>
      <c r="AU58" s="209"/>
      <c r="AV58" s="209"/>
      <c r="AW58" s="203"/>
      <c r="AX58" s="203"/>
      <c r="AY58" s="203"/>
      <c r="AZ58" s="203"/>
      <c r="BA58" s="203"/>
      <c r="BB58" s="203"/>
      <c r="BC58" s="203"/>
    </row>
    <row r="59" spans="10:55" s="130" customFormat="1" ht="27" customHeight="1">
      <c r="J59" s="209"/>
      <c r="K59" s="209"/>
      <c r="L59" s="209"/>
      <c r="M59" s="209"/>
      <c r="N59" s="209"/>
      <c r="O59" s="209"/>
      <c r="P59" s="209"/>
      <c r="Q59" s="209"/>
      <c r="R59" s="203"/>
      <c r="S59" s="203"/>
      <c r="T59" s="203"/>
      <c r="U59" s="203"/>
      <c r="V59" s="203"/>
      <c r="W59" s="203"/>
      <c r="X59" s="203"/>
      <c r="Y59" s="203"/>
      <c r="AP59" s="209"/>
      <c r="AQ59" s="209"/>
      <c r="AR59" s="209"/>
      <c r="AS59" s="209"/>
      <c r="AT59" s="209"/>
      <c r="AU59" s="209"/>
      <c r="AV59" s="209"/>
      <c r="AW59" s="203"/>
      <c r="AX59" s="203"/>
      <c r="AY59" s="203"/>
      <c r="AZ59" s="203"/>
      <c r="BA59" s="203"/>
      <c r="BB59" s="203"/>
      <c r="BC59" s="203"/>
    </row>
    <row r="60" spans="10:55" s="130" customFormat="1" ht="27" customHeight="1">
      <c r="J60" s="209"/>
      <c r="K60" s="209"/>
      <c r="L60" s="209"/>
      <c r="M60" s="209"/>
      <c r="N60" s="209"/>
      <c r="O60" s="209"/>
      <c r="P60" s="209"/>
      <c r="Q60" s="209"/>
      <c r="R60" s="203"/>
      <c r="S60" s="203"/>
      <c r="T60" s="203"/>
      <c r="U60" s="203"/>
      <c r="V60" s="203"/>
      <c r="W60" s="203"/>
      <c r="X60" s="203"/>
      <c r="Y60" s="203"/>
      <c r="AP60" s="209"/>
      <c r="AQ60" s="209"/>
      <c r="AR60" s="209"/>
      <c r="AS60" s="209"/>
      <c r="AT60" s="209"/>
      <c r="AU60" s="209"/>
      <c r="AV60" s="209"/>
      <c r="AW60" s="203"/>
      <c r="AX60" s="203"/>
      <c r="AY60" s="203"/>
      <c r="AZ60" s="203"/>
      <c r="BA60" s="203"/>
      <c r="BB60" s="203"/>
      <c r="BC60" s="203"/>
    </row>
    <row r="61" spans="10:55" s="130" customFormat="1" ht="27" customHeight="1">
      <c r="J61" s="209"/>
      <c r="K61" s="209"/>
      <c r="L61" s="209"/>
      <c r="M61" s="209"/>
      <c r="N61" s="209"/>
      <c r="O61" s="209"/>
      <c r="P61" s="209"/>
      <c r="Q61" s="209"/>
      <c r="R61" s="203"/>
      <c r="S61" s="203"/>
      <c r="T61" s="203"/>
      <c r="U61" s="203"/>
      <c r="V61" s="203"/>
      <c r="W61" s="203"/>
      <c r="X61" s="203"/>
      <c r="Y61" s="203"/>
      <c r="AP61" s="209"/>
      <c r="AQ61" s="209"/>
      <c r="AR61" s="209"/>
      <c r="AS61" s="209"/>
      <c r="AT61" s="209"/>
      <c r="AU61" s="209"/>
      <c r="AV61" s="209"/>
      <c r="AW61" s="203"/>
      <c r="AX61" s="203"/>
      <c r="AY61" s="203"/>
      <c r="AZ61" s="203"/>
      <c r="BA61" s="203"/>
      <c r="BB61" s="203"/>
      <c r="BC61" s="203"/>
    </row>
    <row r="62" spans="10:55" s="130" customFormat="1" ht="27" customHeight="1">
      <c r="J62" s="209"/>
      <c r="K62" s="209"/>
      <c r="L62" s="209"/>
      <c r="M62" s="209"/>
      <c r="N62" s="209"/>
      <c r="O62" s="209"/>
      <c r="P62" s="209"/>
      <c r="Q62" s="209"/>
      <c r="R62" s="203"/>
      <c r="S62" s="203"/>
      <c r="T62" s="203"/>
      <c r="U62" s="203"/>
      <c r="V62" s="203"/>
      <c r="W62" s="203"/>
      <c r="X62" s="203"/>
      <c r="Y62" s="203"/>
      <c r="AP62" s="209"/>
      <c r="AQ62" s="209"/>
      <c r="AR62" s="209"/>
      <c r="AS62" s="209"/>
      <c r="AT62" s="209"/>
      <c r="AU62" s="209"/>
      <c r="AV62" s="209"/>
      <c r="AW62" s="203"/>
      <c r="AX62" s="203"/>
      <c r="AY62" s="203"/>
      <c r="AZ62" s="203"/>
      <c r="BA62" s="203"/>
      <c r="BB62" s="203"/>
      <c r="BC62" s="203"/>
    </row>
    <row r="63" spans="10:55" s="130" customFormat="1" ht="27" customHeight="1">
      <c r="J63" s="209"/>
      <c r="K63" s="209"/>
      <c r="L63" s="209"/>
      <c r="M63" s="209"/>
      <c r="N63" s="209"/>
      <c r="O63" s="209"/>
      <c r="P63" s="209"/>
      <c r="Q63" s="209"/>
      <c r="R63" s="203"/>
      <c r="S63" s="203"/>
      <c r="T63" s="203"/>
      <c r="U63" s="203"/>
      <c r="V63" s="203"/>
      <c r="W63" s="203"/>
      <c r="X63" s="203"/>
      <c r="Y63" s="203"/>
      <c r="AP63" s="209"/>
      <c r="AQ63" s="209"/>
      <c r="AR63" s="209"/>
      <c r="AS63" s="209"/>
      <c r="AT63" s="209"/>
      <c r="AU63" s="209"/>
      <c r="AV63" s="209"/>
      <c r="AW63" s="203"/>
      <c r="AX63" s="203"/>
      <c r="AY63" s="203"/>
      <c r="AZ63" s="203"/>
      <c r="BA63" s="203"/>
      <c r="BB63" s="203"/>
      <c r="BC63" s="203"/>
    </row>
    <row r="64" spans="10:55" s="130" customFormat="1" ht="27" customHeight="1">
      <c r="J64" s="209"/>
      <c r="K64" s="209"/>
      <c r="L64" s="209"/>
      <c r="M64" s="209"/>
      <c r="N64" s="209"/>
      <c r="O64" s="209"/>
      <c r="P64" s="209"/>
      <c r="Q64" s="209"/>
      <c r="R64" s="203"/>
      <c r="S64" s="203"/>
      <c r="T64" s="203"/>
      <c r="U64" s="203"/>
      <c r="V64" s="203"/>
      <c r="W64" s="203"/>
      <c r="X64" s="203"/>
      <c r="Y64" s="203"/>
      <c r="AP64" s="209"/>
      <c r="AQ64" s="209"/>
      <c r="AR64" s="209"/>
      <c r="AS64" s="209"/>
      <c r="AT64" s="209"/>
      <c r="AU64" s="209"/>
      <c r="AV64" s="209"/>
      <c r="AW64" s="203"/>
      <c r="AX64" s="203"/>
      <c r="AY64" s="203"/>
      <c r="AZ64" s="203"/>
      <c r="BA64" s="203"/>
      <c r="BB64" s="203"/>
      <c r="BC64" s="203"/>
    </row>
    <row r="65" spans="10:55" s="130" customFormat="1" ht="27" customHeight="1">
      <c r="J65" s="209"/>
      <c r="K65" s="209"/>
      <c r="L65" s="209"/>
      <c r="M65" s="209"/>
      <c r="N65" s="209"/>
      <c r="O65" s="209"/>
      <c r="P65" s="209"/>
      <c r="Q65" s="209"/>
      <c r="R65" s="203"/>
      <c r="S65" s="203"/>
      <c r="T65" s="203"/>
      <c r="U65" s="203"/>
      <c r="V65" s="203"/>
      <c r="W65" s="203"/>
      <c r="X65" s="203"/>
      <c r="Y65" s="203"/>
      <c r="AP65" s="209"/>
      <c r="AQ65" s="209"/>
      <c r="AR65" s="209"/>
      <c r="AS65" s="209"/>
      <c r="AT65" s="209"/>
      <c r="AU65" s="209"/>
      <c r="AV65" s="209"/>
      <c r="AW65" s="203"/>
      <c r="AX65" s="203"/>
      <c r="AY65" s="203"/>
      <c r="AZ65" s="203"/>
      <c r="BA65" s="203"/>
      <c r="BB65" s="203"/>
      <c r="BC65" s="203"/>
    </row>
    <row r="66" spans="10:55" s="130" customFormat="1" ht="27" customHeight="1">
      <c r="J66" s="209"/>
      <c r="K66" s="209"/>
      <c r="L66" s="209"/>
      <c r="M66" s="209"/>
      <c r="N66" s="209"/>
      <c r="O66" s="209"/>
      <c r="P66" s="209"/>
      <c r="Q66" s="209"/>
      <c r="R66" s="203"/>
      <c r="S66" s="203"/>
      <c r="T66" s="203"/>
      <c r="U66" s="203"/>
      <c r="V66" s="203"/>
      <c r="W66" s="203"/>
      <c r="X66" s="203"/>
      <c r="Y66" s="203"/>
      <c r="AP66" s="209"/>
      <c r="AQ66" s="209"/>
      <c r="AR66" s="209"/>
      <c r="AS66" s="209"/>
      <c r="AT66" s="209"/>
      <c r="AU66" s="209"/>
      <c r="AV66" s="209"/>
      <c r="AW66" s="203"/>
      <c r="AX66" s="203"/>
      <c r="AY66" s="203"/>
      <c r="AZ66" s="203"/>
      <c r="BA66" s="203"/>
      <c r="BB66" s="203"/>
      <c r="BC66" s="203"/>
    </row>
    <row r="67" spans="10:55" s="130" customFormat="1" ht="27" customHeight="1">
      <c r="J67" s="209"/>
      <c r="K67" s="209"/>
      <c r="L67" s="209"/>
      <c r="M67" s="209"/>
      <c r="N67" s="209"/>
      <c r="O67" s="209"/>
      <c r="P67" s="209"/>
      <c r="Q67" s="209"/>
      <c r="R67" s="203"/>
      <c r="S67" s="203"/>
      <c r="T67" s="203"/>
      <c r="U67" s="203"/>
      <c r="V67" s="203"/>
      <c r="W67" s="203"/>
      <c r="X67" s="203"/>
      <c r="Y67" s="203"/>
      <c r="AP67" s="209"/>
      <c r="AQ67" s="209"/>
      <c r="AR67" s="209"/>
      <c r="AS67" s="209"/>
      <c r="AT67" s="209"/>
      <c r="AU67" s="209"/>
      <c r="AV67" s="209"/>
      <c r="AW67" s="203"/>
      <c r="AX67" s="203"/>
      <c r="AY67" s="203"/>
      <c r="AZ67" s="203"/>
      <c r="BA67" s="203"/>
      <c r="BB67" s="203"/>
      <c r="BC67" s="203"/>
    </row>
    <row r="68" spans="10:55" s="130" customFormat="1" ht="27" customHeight="1">
      <c r="J68" s="209"/>
      <c r="K68" s="209"/>
      <c r="L68" s="209"/>
      <c r="M68" s="209"/>
      <c r="N68" s="209"/>
      <c r="O68" s="209"/>
      <c r="P68" s="209"/>
      <c r="Q68" s="209"/>
      <c r="R68" s="203"/>
      <c r="S68" s="203"/>
      <c r="T68" s="203"/>
      <c r="U68" s="203"/>
      <c r="V68" s="203"/>
      <c r="W68" s="203"/>
      <c r="X68" s="203"/>
      <c r="Y68" s="203"/>
      <c r="AP68" s="209"/>
      <c r="AQ68" s="209"/>
      <c r="AR68" s="209"/>
      <c r="AS68" s="209"/>
      <c r="AT68" s="209"/>
      <c r="AU68" s="209"/>
      <c r="AV68" s="209"/>
      <c r="AW68" s="203"/>
      <c r="AX68" s="203"/>
      <c r="AY68" s="203"/>
      <c r="AZ68" s="203"/>
      <c r="BA68" s="203"/>
      <c r="BB68" s="203"/>
      <c r="BC68" s="203"/>
    </row>
    <row r="69" spans="10:55" s="130" customFormat="1" ht="27" customHeight="1">
      <c r="J69" s="209"/>
      <c r="K69" s="209"/>
      <c r="L69" s="209"/>
      <c r="M69" s="209"/>
      <c r="N69" s="209"/>
      <c r="O69" s="209"/>
      <c r="P69" s="209"/>
      <c r="Q69" s="209"/>
      <c r="R69" s="203"/>
      <c r="S69" s="203"/>
      <c r="T69" s="203"/>
      <c r="U69" s="203"/>
      <c r="V69" s="203"/>
      <c r="W69" s="203"/>
      <c r="X69" s="203"/>
      <c r="Y69" s="203"/>
      <c r="AP69" s="209"/>
      <c r="AQ69" s="209"/>
      <c r="AR69" s="209"/>
      <c r="AS69" s="209"/>
      <c r="AT69" s="209"/>
      <c r="AU69" s="209"/>
      <c r="AV69" s="209"/>
      <c r="AW69" s="203"/>
      <c r="AX69" s="203"/>
      <c r="AY69" s="203"/>
      <c r="AZ69" s="203"/>
      <c r="BA69" s="203"/>
      <c r="BB69" s="203"/>
      <c r="BC69" s="203"/>
    </row>
    <row r="70" spans="10:55" s="130" customFormat="1" ht="27" customHeight="1">
      <c r="J70" s="209"/>
      <c r="K70" s="209"/>
      <c r="L70" s="209"/>
      <c r="M70" s="209"/>
      <c r="N70" s="209"/>
      <c r="O70" s="209"/>
      <c r="P70" s="209"/>
      <c r="Q70" s="209"/>
      <c r="R70" s="203"/>
      <c r="S70" s="203"/>
      <c r="T70" s="203"/>
      <c r="U70" s="203"/>
      <c r="V70" s="203"/>
      <c r="W70" s="203"/>
      <c r="X70" s="203"/>
      <c r="Y70" s="203"/>
      <c r="AP70" s="209"/>
      <c r="AQ70" s="209"/>
      <c r="AR70" s="209"/>
      <c r="AS70" s="209"/>
      <c r="AT70" s="209"/>
      <c r="AU70" s="209"/>
      <c r="AV70" s="209"/>
      <c r="AW70" s="203"/>
      <c r="AX70" s="203"/>
      <c r="AY70" s="203"/>
      <c r="AZ70" s="203"/>
      <c r="BA70" s="203"/>
      <c r="BB70" s="203"/>
      <c r="BC70" s="203"/>
    </row>
    <row r="71" spans="10:55" s="130" customFormat="1" ht="27" customHeight="1">
      <c r="J71" s="209"/>
      <c r="K71" s="209"/>
      <c r="L71" s="209"/>
      <c r="M71" s="209"/>
      <c r="N71" s="209"/>
      <c r="O71" s="209"/>
      <c r="P71" s="209"/>
      <c r="Q71" s="209"/>
      <c r="R71" s="203"/>
      <c r="S71" s="203"/>
      <c r="T71" s="203"/>
      <c r="U71" s="203"/>
      <c r="V71" s="203"/>
      <c r="W71" s="203"/>
      <c r="X71" s="203"/>
      <c r="Y71" s="203"/>
      <c r="AP71" s="209"/>
      <c r="AQ71" s="209"/>
      <c r="AR71" s="209"/>
      <c r="AS71" s="209"/>
      <c r="AT71" s="209"/>
      <c r="AU71" s="209"/>
      <c r="AV71" s="209"/>
      <c r="AW71" s="203"/>
      <c r="AX71" s="203"/>
      <c r="AY71" s="203"/>
      <c r="AZ71" s="203"/>
      <c r="BA71" s="203"/>
      <c r="BB71" s="203"/>
      <c r="BC71" s="203"/>
    </row>
    <row r="72" spans="10:55" s="130" customFormat="1" ht="27" customHeight="1">
      <c r="J72" s="209"/>
      <c r="K72" s="209"/>
      <c r="L72" s="209"/>
      <c r="M72" s="209"/>
      <c r="N72" s="209"/>
      <c r="O72" s="209"/>
      <c r="P72" s="209"/>
      <c r="Q72" s="209"/>
      <c r="R72" s="203"/>
      <c r="S72" s="203"/>
      <c r="T72" s="203"/>
      <c r="U72" s="203"/>
      <c r="V72" s="203"/>
      <c r="W72" s="203"/>
      <c r="X72" s="203"/>
      <c r="Y72" s="203"/>
      <c r="AP72" s="209"/>
      <c r="AQ72" s="209"/>
      <c r="AR72" s="209"/>
      <c r="AS72" s="209"/>
      <c r="AT72" s="209"/>
      <c r="AU72" s="209"/>
      <c r="AV72" s="209"/>
      <c r="AW72" s="203"/>
      <c r="AX72" s="203"/>
      <c r="AY72" s="203"/>
      <c r="AZ72" s="203"/>
      <c r="BA72" s="203"/>
      <c r="BB72" s="203"/>
      <c r="BC72" s="203"/>
    </row>
    <row r="73" spans="10:55" s="130" customFormat="1" ht="27" customHeight="1">
      <c r="J73" s="209"/>
      <c r="K73" s="209"/>
      <c r="L73" s="209"/>
      <c r="M73" s="209"/>
      <c r="N73" s="209"/>
      <c r="O73" s="209"/>
      <c r="P73" s="209"/>
      <c r="Q73" s="209"/>
      <c r="R73" s="203"/>
      <c r="S73" s="203"/>
      <c r="T73" s="203"/>
      <c r="U73" s="203"/>
      <c r="V73" s="203"/>
      <c r="W73" s="203"/>
      <c r="X73" s="203"/>
      <c r="Y73" s="203"/>
      <c r="AP73" s="209"/>
      <c r="AQ73" s="209"/>
      <c r="AR73" s="209"/>
      <c r="AS73" s="209"/>
      <c r="AT73" s="209"/>
      <c r="AU73" s="209"/>
      <c r="AV73" s="209"/>
      <c r="AW73" s="203"/>
      <c r="AX73" s="203"/>
      <c r="AY73" s="203"/>
      <c r="AZ73" s="203"/>
      <c r="BA73" s="203"/>
      <c r="BB73" s="203"/>
      <c r="BC73" s="203"/>
    </row>
    <row r="74" spans="10:55" s="130" customFormat="1" ht="27" customHeight="1">
      <c r="J74" s="209"/>
      <c r="K74" s="209"/>
      <c r="L74" s="209"/>
      <c r="M74" s="209"/>
      <c r="N74" s="209"/>
      <c r="O74" s="209"/>
      <c r="P74" s="209"/>
      <c r="Q74" s="209"/>
      <c r="R74" s="203"/>
      <c r="S74" s="203"/>
      <c r="T74" s="203"/>
      <c r="U74" s="203"/>
      <c r="V74" s="203"/>
      <c r="W74" s="203"/>
      <c r="X74" s="203"/>
      <c r="Y74" s="203"/>
      <c r="AP74" s="209"/>
      <c r="AQ74" s="209"/>
      <c r="AR74" s="209"/>
      <c r="AS74" s="209"/>
      <c r="AT74" s="209"/>
      <c r="AU74" s="209"/>
      <c r="AV74" s="209"/>
      <c r="AW74" s="203"/>
      <c r="AX74" s="203"/>
      <c r="AY74" s="203"/>
      <c r="AZ74" s="203"/>
      <c r="BA74" s="203"/>
      <c r="BB74" s="203"/>
      <c r="BC74" s="203"/>
    </row>
    <row r="75" spans="10:55" s="130" customFormat="1" ht="27" customHeight="1">
      <c r="J75" s="209"/>
      <c r="K75" s="209"/>
      <c r="L75" s="209"/>
      <c r="M75" s="209"/>
      <c r="N75" s="209"/>
      <c r="O75" s="209"/>
      <c r="P75" s="209"/>
      <c r="Q75" s="209"/>
      <c r="R75" s="203"/>
      <c r="S75" s="203"/>
      <c r="T75" s="203"/>
      <c r="U75" s="203"/>
      <c r="V75" s="203"/>
      <c r="W75" s="203"/>
      <c r="X75" s="203"/>
      <c r="Y75" s="203"/>
      <c r="AP75" s="209"/>
      <c r="AQ75" s="209"/>
      <c r="AR75" s="209"/>
      <c r="AS75" s="209"/>
      <c r="AT75" s="209"/>
      <c r="AU75" s="209"/>
      <c r="AV75" s="209"/>
      <c r="AW75" s="203"/>
      <c r="AX75" s="203"/>
      <c r="AY75" s="203"/>
      <c r="AZ75" s="203"/>
      <c r="BA75" s="203"/>
      <c r="BB75" s="203"/>
      <c r="BC75" s="203"/>
    </row>
    <row r="76" spans="10:55" s="130" customFormat="1" ht="27" customHeight="1">
      <c r="J76" s="209"/>
      <c r="K76" s="209"/>
      <c r="L76" s="209"/>
      <c r="M76" s="209"/>
      <c r="N76" s="209"/>
      <c r="O76" s="209"/>
      <c r="P76" s="209"/>
      <c r="Q76" s="209"/>
      <c r="R76" s="203"/>
      <c r="S76" s="203"/>
      <c r="T76" s="203"/>
      <c r="U76" s="203"/>
      <c r="V76" s="203"/>
      <c r="W76" s="203"/>
      <c r="X76" s="203"/>
      <c r="Y76" s="203"/>
      <c r="AP76" s="209"/>
      <c r="AQ76" s="209"/>
      <c r="AR76" s="209"/>
      <c r="AS76" s="209"/>
      <c r="AT76" s="209"/>
      <c r="AU76" s="209"/>
      <c r="AV76" s="209"/>
      <c r="AW76" s="203"/>
      <c r="AX76" s="203"/>
      <c r="AY76" s="203"/>
      <c r="AZ76" s="203"/>
      <c r="BA76" s="203"/>
      <c r="BB76" s="203"/>
      <c r="BC76" s="203"/>
    </row>
    <row r="77" spans="10:55" s="130" customFormat="1" ht="27" customHeight="1">
      <c r="J77" s="209"/>
      <c r="K77" s="209"/>
      <c r="L77" s="209"/>
      <c r="M77" s="209"/>
      <c r="N77" s="209"/>
      <c r="O77" s="209"/>
      <c r="P77" s="209"/>
      <c r="Q77" s="209"/>
      <c r="R77" s="203"/>
      <c r="S77" s="203"/>
      <c r="T77" s="203"/>
      <c r="U77" s="203"/>
      <c r="V77" s="203"/>
      <c r="W77" s="203"/>
      <c r="X77" s="203"/>
      <c r="Y77" s="203"/>
      <c r="AP77" s="209"/>
      <c r="AQ77" s="209"/>
      <c r="AR77" s="209"/>
      <c r="AS77" s="209"/>
      <c r="AT77" s="209"/>
      <c r="AU77" s="209"/>
      <c r="AV77" s="209"/>
      <c r="AW77" s="203"/>
      <c r="AX77" s="203"/>
      <c r="AY77" s="203"/>
      <c r="AZ77" s="203"/>
      <c r="BA77" s="203"/>
      <c r="BB77" s="203"/>
      <c r="BC77" s="203"/>
    </row>
    <row r="78" spans="10:55" s="130" customFormat="1" ht="27" customHeight="1">
      <c r="J78" s="209"/>
      <c r="K78" s="209"/>
      <c r="L78" s="209"/>
      <c r="M78" s="209"/>
      <c r="N78" s="209"/>
      <c r="O78" s="209"/>
      <c r="P78" s="209"/>
      <c r="Q78" s="209"/>
      <c r="R78" s="203"/>
      <c r="S78" s="203"/>
      <c r="T78" s="203"/>
      <c r="U78" s="203"/>
      <c r="V78" s="203"/>
      <c r="W78" s="203"/>
      <c r="X78" s="203"/>
      <c r="Y78" s="203"/>
      <c r="AP78" s="209"/>
      <c r="AQ78" s="209"/>
      <c r="AR78" s="209"/>
      <c r="AS78" s="209"/>
      <c r="AT78" s="209"/>
      <c r="AU78" s="209"/>
      <c r="AV78" s="209"/>
      <c r="AW78" s="203"/>
      <c r="AX78" s="203"/>
      <c r="AY78" s="203"/>
      <c r="AZ78" s="203"/>
      <c r="BA78" s="203"/>
      <c r="BB78" s="203"/>
      <c r="BC78" s="203"/>
    </row>
    <row r="79" spans="10:55" s="130" customFormat="1" ht="27" customHeight="1">
      <c r="J79" s="209"/>
      <c r="K79" s="209"/>
      <c r="L79" s="209"/>
      <c r="M79" s="209"/>
      <c r="N79" s="209"/>
      <c r="O79" s="209"/>
      <c r="P79" s="209"/>
      <c r="Q79" s="209"/>
      <c r="R79" s="203"/>
      <c r="S79" s="203"/>
      <c r="T79" s="203"/>
      <c r="U79" s="203"/>
      <c r="V79" s="203"/>
      <c r="W79" s="203"/>
      <c r="X79" s="203"/>
      <c r="Y79" s="203"/>
      <c r="AP79" s="209"/>
      <c r="AQ79" s="209"/>
      <c r="AR79" s="209"/>
      <c r="AS79" s="209"/>
      <c r="AT79" s="209"/>
      <c r="AU79" s="209"/>
      <c r="AV79" s="209"/>
      <c r="AW79" s="203"/>
      <c r="AX79" s="203"/>
      <c r="AY79" s="203"/>
      <c r="AZ79" s="203"/>
      <c r="BA79" s="203"/>
      <c r="BB79" s="203"/>
      <c r="BC79" s="203"/>
    </row>
    <row r="80" spans="10:55" s="130" customFormat="1" ht="27" customHeight="1">
      <c r="J80" s="209"/>
      <c r="K80" s="209"/>
      <c r="L80" s="209"/>
      <c r="M80" s="209"/>
      <c r="N80" s="209"/>
      <c r="O80" s="209"/>
      <c r="P80" s="209"/>
      <c r="Q80" s="209"/>
      <c r="R80" s="203"/>
      <c r="S80" s="203"/>
      <c r="T80" s="203"/>
      <c r="U80" s="203"/>
      <c r="V80" s="203"/>
      <c r="W80" s="203"/>
      <c r="X80" s="203"/>
      <c r="Y80" s="203"/>
      <c r="AP80" s="209"/>
      <c r="AQ80" s="209"/>
      <c r="AR80" s="209"/>
      <c r="AS80" s="209"/>
      <c r="AT80" s="209"/>
      <c r="AU80" s="209"/>
      <c r="AV80" s="209"/>
      <c r="AW80" s="203"/>
      <c r="AX80" s="203"/>
      <c r="AY80" s="203"/>
      <c r="AZ80" s="203"/>
      <c r="BA80" s="203"/>
      <c r="BB80" s="203"/>
      <c r="BC80" s="203"/>
    </row>
    <row r="81" spans="10:55" s="130" customFormat="1" ht="27" customHeight="1">
      <c r="J81" s="209"/>
      <c r="K81" s="209"/>
      <c r="L81" s="209"/>
      <c r="M81" s="209"/>
      <c r="N81" s="209"/>
      <c r="O81" s="209"/>
      <c r="P81" s="209"/>
      <c r="Q81" s="209"/>
      <c r="R81" s="203"/>
      <c r="S81" s="203"/>
      <c r="T81" s="203"/>
      <c r="U81" s="203"/>
      <c r="V81" s="203"/>
      <c r="W81" s="203"/>
      <c r="X81" s="203"/>
      <c r="Y81" s="203"/>
      <c r="AP81" s="209"/>
      <c r="AQ81" s="209"/>
      <c r="AR81" s="209"/>
      <c r="AS81" s="209"/>
      <c r="AT81" s="209"/>
      <c r="AU81" s="209"/>
      <c r="AV81" s="209"/>
      <c r="AW81" s="203"/>
      <c r="AX81" s="203"/>
      <c r="AY81" s="203"/>
      <c r="AZ81" s="203"/>
      <c r="BA81" s="203"/>
      <c r="BB81" s="203"/>
      <c r="BC81" s="203"/>
    </row>
    <row r="82" spans="10:55" s="130" customFormat="1" ht="27" customHeight="1">
      <c r="J82" s="209"/>
      <c r="K82" s="209"/>
      <c r="L82" s="209"/>
      <c r="M82" s="209"/>
      <c r="N82" s="209"/>
      <c r="O82" s="209"/>
      <c r="P82" s="209"/>
      <c r="Q82" s="209"/>
      <c r="R82" s="203"/>
      <c r="S82" s="203"/>
      <c r="T82" s="203"/>
      <c r="U82" s="203"/>
      <c r="V82" s="203"/>
      <c r="W82" s="203"/>
      <c r="X82" s="203"/>
      <c r="Y82" s="203"/>
      <c r="AP82" s="209"/>
      <c r="AQ82" s="209"/>
      <c r="AR82" s="209"/>
      <c r="AS82" s="209"/>
      <c r="AT82" s="209"/>
      <c r="AU82" s="209"/>
      <c r="AV82" s="209"/>
      <c r="AW82" s="203"/>
      <c r="AX82" s="203"/>
      <c r="AY82" s="203"/>
      <c r="AZ82" s="203"/>
      <c r="BA82" s="203"/>
      <c r="BB82" s="203"/>
      <c r="BC82" s="203"/>
    </row>
    <row r="83" spans="10:55" s="130" customFormat="1" ht="27" customHeight="1">
      <c r="J83" s="209"/>
      <c r="K83" s="209"/>
      <c r="L83" s="209"/>
      <c r="M83" s="209"/>
      <c r="N83" s="209"/>
      <c r="O83" s="209"/>
      <c r="P83" s="209"/>
      <c r="Q83" s="209"/>
      <c r="R83" s="203"/>
      <c r="S83" s="203"/>
      <c r="T83" s="203"/>
      <c r="U83" s="203"/>
      <c r="V83" s="203"/>
      <c r="W83" s="203"/>
      <c r="X83" s="203"/>
      <c r="Y83" s="203"/>
      <c r="AP83" s="209"/>
      <c r="AQ83" s="209"/>
      <c r="AR83" s="209"/>
      <c r="AS83" s="209"/>
      <c r="AT83" s="209"/>
      <c r="AU83" s="209"/>
      <c r="AV83" s="209"/>
      <c r="AW83" s="203"/>
      <c r="AX83" s="203"/>
      <c r="AY83" s="203"/>
      <c r="AZ83" s="203"/>
      <c r="BA83" s="203"/>
      <c r="BB83" s="203"/>
      <c r="BC83" s="203"/>
    </row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13.5" customHeight="1">
      <c r="AG90" s="130"/>
    </row>
    <row r="91" ht="13.5" customHeight="1">
      <c r="AG91" s="130"/>
    </row>
    <row r="92" ht="13.5" customHeight="1">
      <c r="AG92" s="130"/>
    </row>
  </sheetData>
  <sheetProtection/>
  <mergeCells count="523">
    <mergeCell ref="AF1:AF2"/>
    <mergeCell ref="AG1:AG2"/>
    <mergeCell ref="F1:F2"/>
    <mergeCell ref="G1:G2"/>
    <mergeCell ref="A1:A2"/>
    <mergeCell ref="C1:C2"/>
    <mergeCell ref="D1:D2"/>
    <mergeCell ref="E1:E2"/>
    <mergeCell ref="AB3:AB4"/>
    <mergeCell ref="AC3:AC4"/>
    <mergeCell ref="AJ1:AJ2"/>
    <mergeCell ref="AK1:AK2"/>
    <mergeCell ref="H1:H2"/>
    <mergeCell ref="AA1:AA2"/>
    <mergeCell ref="AB1:AB2"/>
    <mergeCell ref="AC1:AC2"/>
    <mergeCell ref="AD1:AD2"/>
    <mergeCell ref="AE1:AE2"/>
    <mergeCell ref="A3:A4"/>
    <mergeCell ref="C3:C4"/>
    <mergeCell ref="D3:D4"/>
    <mergeCell ref="E3:E4"/>
    <mergeCell ref="AH1:AH2"/>
    <mergeCell ref="AI1:AI2"/>
    <mergeCell ref="F3:F4"/>
    <mergeCell ref="G3:G4"/>
    <mergeCell ref="H3:H4"/>
    <mergeCell ref="AA3:AA4"/>
    <mergeCell ref="BJ1:BJ2"/>
    <mergeCell ref="BK1:BK2"/>
    <mergeCell ref="AL1:AL2"/>
    <mergeCell ref="AN1:AN2"/>
    <mergeCell ref="BE1:BE2"/>
    <mergeCell ref="BF1:BF2"/>
    <mergeCell ref="BG1:BG2"/>
    <mergeCell ref="BH1:BH2"/>
    <mergeCell ref="BG3:BG4"/>
    <mergeCell ref="BH3:BH4"/>
    <mergeCell ref="AD3:AD4"/>
    <mergeCell ref="AE3:AE4"/>
    <mergeCell ref="BI3:BI4"/>
    <mergeCell ref="BJ3:BJ4"/>
    <mergeCell ref="AH3:AH4"/>
    <mergeCell ref="AI3:AI4"/>
    <mergeCell ref="AJ3:AJ4"/>
    <mergeCell ref="AK3:AK4"/>
    <mergeCell ref="H5:H6"/>
    <mergeCell ref="AA5:AA6"/>
    <mergeCell ref="AB5:AB6"/>
    <mergeCell ref="AC5:AC6"/>
    <mergeCell ref="BE3:BE4"/>
    <mergeCell ref="BF3:BF4"/>
    <mergeCell ref="AL3:AL4"/>
    <mergeCell ref="AN3:AN4"/>
    <mergeCell ref="AF3:AF4"/>
    <mergeCell ref="AG3:AG4"/>
    <mergeCell ref="AF5:AF6"/>
    <mergeCell ref="AG5:AG6"/>
    <mergeCell ref="AH5:AH6"/>
    <mergeCell ref="AI5:AI6"/>
    <mergeCell ref="BK3:BK4"/>
    <mergeCell ref="A5:A6"/>
    <mergeCell ref="C5:C6"/>
    <mergeCell ref="D5:D6"/>
    <mergeCell ref="E5:E6"/>
    <mergeCell ref="F5:F6"/>
    <mergeCell ref="BH5:BH6"/>
    <mergeCell ref="BJ5:BJ6"/>
    <mergeCell ref="BK5:BK6"/>
    <mergeCell ref="A7:A8"/>
    <mergeCell ref="C7:C8"/>
    <mergeCell ref="D7:D8"/>
    <mergeCell ref="E7:E8"/>
    <mergeCell ref="F7:F8"/>
    <mergeCell ref="AJ5:AJ6"/>
    <mergeCell ref="AK5:AK6"/>
    <mergeCell ref="AC7:AC8"/>
    <mergeCell ref="AD7:AD8"/>
    <mergeCell ref="BF5:BF6"/>
    <mergeCell ref="BG5:BG6"/>
    <mergeCell ref="AL5:AL6"/>
    <mergeCell ref="AM5:AM6"/>
    <mergeCell ref="AN5:AN6"/>
    <mergeCell ref="BE5:BE6"/>
    <mergeCell ref="AD5:AD6"/>
    <mergeCell ref="AE5:AE6"/>
    <mergeCell ref="BF7:BF8"/>
    <mergeCell ref="AE7:AE8"/>
    <mergeCell ref="AF7:AF8"/>
    <mergeCell ref="AG7:AG8"/>
    <mergeCell ref="AH7:AH8"/>
    <mergeCell ref="AI7:AI8"/>
    <mergeCell ref="AJ7:AJ8"/>
    <mergeCell ref="A9:A10"/>
    <mergeCell ref="C9:C10"/>
    <mergeCell ref="D9:D10"/>
    <mergeCell ref="E9:E10"/>
    <mergeCell ref="F9:F10"/>
    <mergeCell ref="AK7:AK8"/>
    <mergeCell ref="G7:G8"/>
    <mergeCell ref="H7:H8"/>
    <mergeCell ref="AA7:AA8"/>
    <mergeCell ref="AB7:AB8"/>
    <mergeCell ref="AE9:AE10"/>
    <mergeCell ref="BG7:BG8"/>
    <mergeCell ref="BH7:BH8"/>
    <mergeCell ref="BI7:BI8"/>
    <mergeCell ref="BJ7:BJ8"/>
    <mergeCell ref="BK7:BK8"/>
    <mergeCell ref="AL7:AL8"/>
    <mergeCell ref="AM7:AM8"/>
    <mergeCell ref="AN7:AN8"/>
    <mergeCell ref="BE7:BE8"/>
    <mergeCell ref="G9:G10"/>
    <mergeCell ref="H9:H10"/>
    <mergeCell ref="AA9:AA10"/>
    <mergeCell ref="AB9:AB10"/>
    <mergeCell ref="AC9:AC10"/>
    <mergeCell ref="AD9:AD10"/>
    <mergeCell ref="BJ9:BJ10"/>
    <mergeCell ref="BK9:BK10"/>
    <mergeCell ref="AJ9:AJ10"/>
    <mergeCell ref="AK9:AK10"/>
    <mergeCell ref="AL9:AL10"/>
    <mergeCell ref="AM9:AM10"/>
    <mergeCell ref="AN9:AN10"/>
    <mergeCell ref="BE9:BE10"/>
    <mergeCell ref="BF9:BF10"/>
    <mergeCell ref="BG9:BG10"/>
    <mergeCell ref="BH9:BH10"/>
    <mergeCell ref="BI9:BI10"/>
    <mergeCell ref="AF9:AF10"/>
    <mergeCell ref="AG9:AG10"/>
    <mergeCell ref="AH9:AH10"/>
    <mergeCell ref="AI9:AI10"/>
    <mergeCell ref="AC11:AC12"/>
    <mergeCell ref="AD11:AD12"/>
    <mergeCell ref="A11:A12"/>
    <mergeCell ref="C11:C12"/>
    <mergeCell ref="D11:D12"/>
    <mergeCell ref="E11:E12"/>
    <mergeCell ref="F11:F12"/>
    <mergeCell ref="G11:G12"/>
    <mergeCell ref="H11:H12"/>
    <mergeCell ref="Z11:Z12"/>
    <mergeCell ref="BJ11:BJ12"/>
    <mergeCell ref="BK11:BK12"/>
    <mergeCell ref="BH11:BH12"/>
    <mergeCell ref="BI11:BI12"/>
    <mergeCell ref="AN11:AN12"/>
    <mergeCell ref="BE11:BE12"/>
    <mergeCell ref="BF11:BF12"/>
    <mergeCell ref="BG11:BG12"/>
    <mergeCell ref="A13:A14"/>
    <mergeCell ref="C13:C14"/>
    <mergeCell ref="D13:D14"/>
    <mergeCell ref="E13:E14"/>
    <mergeCell ref="AI11:AI12"/>
    <mergeCell ref="AJ11:AJ12"/>
    <mergeCell ref="AA11:AA12"/>
    <mergeCell ref="AB11:AB12"/>
    <mergeCell ref="AG11:AG12"/>
    <mergeCell ref="AH11:AH12"/>
    <mergeCell ref="F13:F14"/>
    <mergeCell ref="G13:G14"/>
    <mergeCell ref="AL11:AL12"/>
    <mergeCell ref="AM11:AM12"/>
    <mergeCell ref="AD13:AD14"/>
    <mergeCell ref="AF13:AF14"/>
    <mergeCell ref="AE11:AE12"/>
    <mergeCell ref="AF11:AF12"/>
    <mergeCell ref="H13:H14"/>
    <mergeCell ref="AA13:AA14"/>
    <mergeCell ref="BG13:BG14"/>
    <mergeCell ref="BH13:BH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BE13:BE14"/>
    <mergeCell ref="BF13:BF14"/>
    <mergeCell ref="AB13:AB14"/>
    <mergeCell ref="AC13:AC14"/>
    <mergeCell ref="BJ13:BJ14"/>
    <mergeCell ref="BK13:BK14"/>
    <mergeCell ref="A15:A16"/>
    <mergeCell ref="C15:C16"/>
    <mergeCell ref="D15:D16"/>
    <mergeCell ref="E15:E16"/>
    <mergeCell ref="F15:F16"/>
    <mergeCell ref="G15:G16"/>
    <mergeCell ref="H15:H16"/>
    <mergeCell ref="AA15:AA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17:A18"/>
    <mergeCell ref="C17:C18"/>
    <mergeCell ref="D17:D18"/>
    <mergeCell ref="E17:E18"/>
    <mergeCell ref="F17:F18"/>
    <mergeCell ref="G17:G18"/>
    <mergeCell ref="H17:H18"/>
    <mergeCell ref="BJ15:BJ16"/>
    <mergeCell ref="BK15:BK16"/>
    <mergeCell ref="AN15:AN16"/>
    <mergeCell ref="BE15:BE16"/>
    <mergeCell ref="BF15:BF16"/>
    <mergeCell ref="BG15:BG16"/>
    <mergeCell ref="BH15:BH16"/>
    <mergeCell ref="BI15:BI16"/>
    <mergeCell ref="AA17:AA18"/>
    <mergeCell ref="AB17:AB18"/>
    <mergeCell ref="AC17:AC18"/>
    <mergeCell ref="AD17:AD18"/>
    <mergeCell ref="AE17:AE18"/>
    <mergeCell ref="AF17:AF18"/>
    <mergeCell ref="BH17:BH18"/>
    <mergeCell ref="BI17:BI18"/>
    <mergeCell ref="AG17:AG18"/>
    <mergeCell ref="AH17:AH18"/>
    <mergeCell ref="AI17:AI18"/>
    <mergeCell ref="AJ17:AJ18"/>
    <mergeCell ref="AK17:AK18"/>
    <mergeCell ref="AL17:AL18"/>
    <mergeCell ref="AN17:AN18"/>
    <mergeCell ref="BE17:BE18"/>
    <mergeCell ref="H21:H22"/>
    <mergeCell ref="AK21:AK22"/>
    <mergeCell ref="AL21:AL22"/>
    <mergeCell ref="AA21:AA22"/>
    <mergeCell ref="AB21:AB22"/>
    <mergeCell ref="AC21:AC22"/>
    <mergeCell ref="AD21:AD22"/>
    <mergeCell ref="BJ17:BJ18"/>
    <mergeCell ref="BK17:BK18"/>
    <mergeCell ref="P19:P20"/>
    <mergeCell ref="S19:S20"/>
    <mergeCell ref="AE19:AE20"/>
    <mergeCell ref="AU19:AU20"/>
    <mergeCell ref="AX19:AX20"/>
    <mergeCell ref="BI19:BI20"/>
    <mergeCell ref="BF17:BF18"/>
    <mergeCell ref="BG17:BG18"/>
    <mergeCell ref="V23:X23"/>
    <mergeCell ref="AE21:AE22"/>
    <mergeCell ref="AF21:AF22"/>
    <mergeCell ref="AG21:AG22"/>
    <mergeCell ref="AH21:AH22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AI21:AI22"/>
    <mergeCell ref="AJ21:AJ22"/>
    <mergeCell ref="F23:F24"/>
    <mergeCell ref="G23:G24"/>
    <mergeCell ref="H23:H24"/>
    <mergeCell ref="AC23:AC24"/>
    <mergeCell ref="BJ21:BJ22"/>
    <mergeCell ref="BK21:BK22"/>
    <mergeCell ref="AN21:AN22"/>
    <mergeCell ref="BE21:BE22"/>
    <mergeCell ref="BF21:BF22"/>
    <mergeCell ref="BG21:BG22"/>
    <mergeCell ref="BH21:BH22"/>
    <mergeCell ref="BI21:BI22"/>
    <mergeCell ref="BE23:BE24"/>
    <mergeCell ref="BF23:BF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A23:AA24"/>
    <mergeCell ref="AB23:AB24"/>
    <mergeCell ref="AD23:AD24"/>
    <mergeCell ref="BG23:BG24"/>
    <mergeCell ref="BH23:BH24"/>
    <mergeCell ref="BI23:BI24"/>
    <mergeCell ref="BJ23:BJ24"/>
    <mergeCell ref="BK23:BK24"/>
    <mergeCell ref="A25:A26"/>
    <mergeCell ref="C25:C26"/>
    <mergeCell ref="D25:D26"/>
    <mergeCell ref="E25:E26"/>
    <mergeCell ref="F25:F26"/>
    <mergeCell ref="AJ25:AJ26"/>
    <mergeCell ref="G25:G26"/>
    <mergeCell ref="H25:H26"/>
    <mergeCell ref="AA25:AA26"/>
    <mergeCell ref="AB25:AB26"/>
    <mergeCell ref="AC25:AC26"/>
    <mergeCell ref="AD25:AD26"/>
    <mergeCell ref="AF25:AF26"/>
    <mergeCell ref="AG25:AG26"/>
    <mergeCell ref="AH25:AH26"/>
    <mergeCell ref="BH25:BH26"/>
    <mergeCell ref="BI25:BI26"/>
    <mergeCell ref="AI25:AI26"/>
    <mergeCell ref="BK25:BK26"/>
    <mergeCell ref="AK25:AK26"/>
    <mergeCell ref="AL25:AL26"/>
    <mergeCell ref="AM25:AM26"/>
    <mergeCell ref="AN25:AN26"/>
    <mergeCell ref="BE25:BE26"/>
    <mergeCell ref="BF25:BF26"/>
    <mergeCell ref="A27:A28"/>
    <mergeCell ref="C27:C28"/>
    <mergeCell ref="D27:D28"/>
    <mergeCell ref="E27:E28"/>
    <mergeCell ref="F27:F28"/>
    <mergeCell ref="G27:G28"/>
    <mergeCell ref="BJ27:BJ28"/>
    <mergeCell ref="AA27:AA28"/>
    <mergeCell ref="AB27:AB28"/>
    <mergeCell ref="AC27:AC28"/>
    <mergeCell ref="AH27:AH28"/>
    <mergeCell ref="BJ25:BJ26"/>
    <mergeCell ref="AD27:AD28"/>
    <mergeCell ref="AE27:AE28"/>
    <mergeCell ref="AE25:AE26"/>
    <mergeCell ref="BG25:BG26"/>
    <mergeCell ref="BK27:BK28"/>
    <mergeCell ref="A29:A30"/>
    <mergeCell ref="B29:B30"/>
    <mergeCell ref="C29:C30"/>
    <mergeCell ref="D29:D30"/>
    <mergeCell ref="E29:E30"/>
    <mergeCell ref="F29:F30"/>
    <mergeCell ref="AL27:AL28"/>
    <mergeCell ref="AM27:AM28"/>
    <mergeCell ref="AC29:AC30"/>
    <mergeCell ref="BI27:BI28"/>
    <mergeCell ref="AN27:AN28"/>
    <mergeCell ref="BE27:BE28"/>
    <mergeCell ref="BF27:BF28"/>
    <mergeCell ref="BG27:BG28"/>
    <mergeCell ref="AF27:AF28"/>
    <mergeCell ref="AG27:AG28"/>
    <mergeCell ref="AI27:AI28"/>
    <mergeCell ref="AJ27:AJ28"/>
    <mergeCell ref="AK27:AK28"/>
    <mergeCell ref="G29:G30"/>
    <mergeCell ref="H29:H30"/>
    <mergeCell ref="AA29:AA30"/>
    <mergeCell ref="AB29:AB30"/>
    <mergeCell ref="AD29:AD30"/>
    <mergeCell ref="BH27:BH28"/>
    <mergeCell ref="AG29:AG30"/>
    <mergeCell ref="H27:H28"/>
    <mergeCell ref="BK29:BK30"/>
    <mergeCell ref="AK29:AK30"/>
    <mergeCell ref="AL29:AL30"/>
    <mergeCell ref="AM29:AM30"/>
    <mergeCell ref="AN29:AN30"/>
    <mergeCell ref="BE29:BE30"/>
    <mergeCell ref="BF29:BF30"/>
    <mergeCell ref="BH31:BH32"/>
    <mergeCell ref="BI31:BI32"/>
    <mergeCell ref="BJ31:BJ32"/>
    <mergeCell ref="AE29:AE30"/>
    <mergeCell ref="AF29:AF30"/>
    <mergeCell ref="BG29:BG30"/>
    <mergeCell ref="BH29:BH30"/>
    <mergeCell ref="AH29:AH30"/>
    <mergeCell ref="AI29:AI30"/>
    <mergeCell ref="AJ29:AJ30"/>
    <mergeCell ref="A31:A32"/>
    <mergeCell ref="C31:C32"/>
    <mergeCell ref="D31:D32"/>
    <mergeCell ref="E31:E32"/>
    <mergeCell ref="BI29:BI30"/>
    <mergeCell ref="BJ29:BJ30"/>
    <mergeCell ref="AD31:AD32"/>
    <mergeCell ref="AE31:AE32"/>
    <mergeCell ref="BF31:BF32"/>
    <mergeCell ref="BG31:BG32"/>
    <mergeCell ref="AB31:AB32"/>
    <mergeCell ref="AC31:AC32"/>
    <mergeCell ref="AN31:AN32"/>
    <mergeCell ref="BE31:BE32"/>
    <mergeCell ref="F31:F32"/>
    <mergeCell ref="G31:G32"/>
    <mergeCell ref="H31:H32"/>
    <mergeCell ref="AA31:AA32"/>
    <mergeCell ref="AL31:AL32"/>
    <mergeCell ref="AM31:AM32"/>
    <mergeCell ref="AF31:AF32"/>
    <mergeCell ref="AG31:AG32"/>
    <mergeCell ref="AH31:AH32"/>
    <mergeCell ref="AI31:AI32"/>
    <mergeCell ref="AJ31:AJ32"/>
    <mergeCell ref="AK31:AK32"/>
    <mergeCell ref="A33:A34"/>
    <mergeCell ref="C33:C34"/>
    <mergeCell ref="D33:D34"/>
    <mergeCell ref="E33:E34"/>
    <mergeCell ref="F33:F34"/>
    <mergeCell ref="G33:G34"/>
    <mergeCell ref="BK31:BK32"/>
    <mergeCell ref="BF33:BF34"/>
    <mergeCell ref="BG33:BG34"/>
    <mergeCell ref="H33:H34"/>
    <mergeCell ref="AE33:AE34"/>
    <mergeCell ref="AH33:AH34"/>
    <mergeCell ref="AI33:AI34"/>
    <mergeCell ref="AJ33:AJ34"/>
    <mergeCell ref="AK33:AK34"/>
    <mergeCell ref="AL33:AL34"/>
    <mergeCell ref="H35:H36"/>
    <mergeCell ref="AN35:AN36"/>
    <mergeCell ref="AM33:AM34"/>
    <mergeCell ref="AN33:AN34"/>
    <mergeCell ref="BE33:BE34"/>
    <mergeCell ref="BH33:BH34"/>
    <mergeCell ref="AE35:AE36"/>
    <mergeCell ref="AH35:AH36"/>
    <mergeCell ref="BJ33:BJ34"/>
    <mergeCell ref="BK33:BK34"/>
    <mergeCell ref="A35:A36"/>
    <mergeCell ref="C35:C36"/>
    <mergeCell ref="D35:D36"/>
    <mergeCell ref="E35:E36"/>
    <mergeCell ref="F35:F36"/>
    <mergeCell ref="G35:G36"/>
    <mergeCell ref="D37:D38"/>
    <mergeCell ref="E37:E38"/>
    <mergeCell ref="H37:H38"/>
    <mergeCell ref="AE37:AE38"/>
    <mergeCell ref="AH37:AH38"/>
    <mergeCell ref="BE35:BE36"/>
    <mergeCell ref="F37:F38"/>
    <mergeCell ref="G37:G38"/>
    <mergeCell ref="AL35:AL36"/>
    <mergeCell ref="AM35:AM36"/>
    <mergeCell ref="BH35:BH36"/>
    <mergeCell ref="BI35:BI36"/>
    <mergeCell ref="BJ35:BJ36"/>
    <mergeCell ref="BK35:BK36"/>
    <mergeCell ref="AI35:AI36"/>
    <mergeCell ref="AJ35:AJ36"/>
    <mergeCell ref="AK35:AK36"/>
    <mergeCell ref="BF35:BF36"/>
    <mergeCell ref="BG35:BG36"/>
    <mergeCell ref="BK37:BK38"/>
    <mergeCell ref="A39:A40"/>
    <mergeCell ref="C39:C40"/>
    <mergeCell ref="D39:D40"/>
    <mergeCell ref="E39:E40"/>
    <mergeCell ref="F39:F40"/>
    <mergeCell ref="G39:G40"/>
    <mergeCell ref="AL37:AL38"/>
    <mergeCell ref="A37:A38"/>
    <mergeCell ref="C37:C38"/>
    <mergeCell ref="AJ37:AJ38"/>
    <mergeCell ref="AK37:AK38"/>
    <mergeCell ref="AF39:AF40"/>
    <mergeCell ref="AG39:AG40"/>
    <mergeCell ref="AI37:AI38"/>
    <mergeCell ref="BJ37:BJ38"/>
    <mergeCell ref="AB39:AB40"/>
    <mergeCell ref="BI37:BI38"/>
    <mergeCell ref="AN37:AN38"/>
    <mergeCell ref="BE37:BE38"/>
    <mergeCell ref="BF37:BF38"/>
    <mergeCell ref="BG37:BG38"/>
    <mergeCell ref="AM37:AM38"/>
    <mergeCell ref="AC39:AC40"/>
    <mergeCell ref="AD39:AD40"/>
    <mergeCell ref="BH37:BH38"/>
    <mergeCell ref="A41:A42"/>
    <mergeCell ref="C41:C42"/>
    <mergeCell ref="D41:D42"/>
    <mergeCell ref="E41:E42"/>
    <mergeCell ref="H39:H40"/>
    <mergeCell ref="AA39:AA40"/>
    <mergeCell ref="AB41:AB42"/>
    <mergeCell ref="AB43:AB44"/>
    <mergeCell ref="F41:F42"/>
    <mergeCell ref="G41:G42"/>
    <mergeCell ref="H41:H42"/>
    <mergeCell ref="AA41:AA42"/>
    <mergeCell ref="AA43:AA44"/>
    <mergeCell ref="A43:A44"/>
    <mergeCell ref="C43:C44"/>
    <mergeCell ref="D43:D44"/>
    <mergeCell ref="E43:E44"/>
    <mergeCell ref="F43:F44"/>
    <mergeCell ref="G43:G44"/>
    <mergeCell ref="H43:H44"/>
    <mergeCell ref="AC43:AC44"/>
    <mergeCell ref="AD43:AD44"/>
    <mergeCell ref="AF43:AF44"/>
    <mergeCell ref="AG43:AG44"/>
    <mergeCell ref="AC41:AC42"/>
    <mergeCell ref="AD41:AD42"/>
    <mergeCell ref="AE41:AE42"/>
    <mergeCell ref="AF41:AF42"/>
    <mergeCell ref="AG41:AG42"/>
  </mergeCells>
  <printOptions/>
  <pageMargins left="0.5905511811023623" right="0.5905511811023623" top="1.1811023622047245" bottom="0" header="0.5905511811023623" footer="0"/>
  <pageSetup fitToWidth="2" orientation="portrait" paperSize="9" scale="54" r:id="rId1"/>
  <headerFooter alignWithMargins="0">
    <oddHeader>&amp;C&amp;"ＭＳ Ｐゴシック,太字"&amp;20ゆりブロック　（満５０歳以上）（&amp;P）</oddHeader>
  </headerFooter>
  <colBreaks count="1" manualBreakCount="1">
    <brk id="33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K92"/>
  <sheetViews>
    <sheetView showGridLines="0" view="pageBreakPreview" zoomScale="70" zoomScaleNormal="80" zoomScaleSheetLayoutView="70" workbookViewId="0" topLeftCell="F16">
      <selection activeCell="BI33" sqref="BI33:BI34"/>
    </sheetView>
  </sheetViews>
  <sheetFormatPr defaultColWidth="9.00390625" defaultRowHeight="13.5" customHeight="1"/>
  <cols>
    <col min="1" max="1" width="4.00390625" style="130" customWidth="1"/>
    <col min="2" max="2" width="2.375" style="130" customWidth="1"/>
    <col min="3" max="3" width="16.25390625" style="207" customWidth="1"/>
    <col min="4" max="4" width="3.75390625" style="128" customWidth="1"/>
    <col min="5" max="5" width="16.25390625" style="207" customWidth="1"/>
    <col min="6" max="6" width="2.50390625" style="128" customWidth="1"/>
    <col min="7" max="7" width="9.375" style="126" customWidth="1"/>
    <col min="8" max="8" width="2.50390625" style="128" customWidth="1"/>
    <col min="9" max="9" width="1.25" style="128" customWidth="1"/>
    <col min="10" max="12" width="3.125" style="123" customWidth="1"/>
    <col min="13" max="13" width="3.125" style="209" customWidth="1"/>
    <col min="14" max="17" width="3.125" style="123" customWidth="1"/>
    <col min="18" max="25" width="3.125" style="124" customWidth="1"/>
    <col min="26" max="26" width="2.50390625" style="128" customWidth="1"/>
    <col min="27" max="27" width="16.25390625" style="207" customWidth="1"/>
    <col min="28" max="28" width="3.75390625" style="128" customWidth="1"/>
    <col min="29" max="29" width="16.25390625" style="207" customWidth="1"/>
    <col min="30" max="30" width="2.50390625" style="128" customWidth="1"/>
    <col min="31" max="31" width="9.375" style="126" customWidth="1"/>
    <col min="32" max="32" width="2.50390625" style="128" customWidth="1"/>
    <col min="33" max="33" width="4.50390625" style="210" bestFit="1" customWidth="1"/>
    <col min="34" max="34" width="4.00390625" style="210" customWidth="1"/>
    <col min="35" max="35" width="16.25390625" style="210" customWidth="1"/>
    <col min="36" max="36" width="3.75390625" style="210" customWidth="1"/>
    <col min="37" max="37" width="16.25390625" style="210" customWidth="1"/>
    <col min="38" max="38" width="2.50390625" style="210" customWidth="1"/>
    <col min="39" max="39" width="9.375" style="210" customWidth="1"/>
    <col min="40" max="40" width="2.50390625" style="210" customWidth="1"/>
    <col min="41" max="41" width="1.25" style="210" customWidth="1"/>
    <col min="42" max="48" width="3.125" style="209" customWidth="1"/>
    <col min="49" max="55" width="3.125" style="203" customWidth="1"/>
    <col min="56" max="56" width="1.25" style="210" customWidth="1"/>
    <col min="57" max="57" width="16.25390625" style="210" customWidth="1"/>
    <col min="58" max="58" width="3.75390625" style="210" customWidth="1"/>
    <col min="59" max="59" width="16.25390625" style="210" customWidth="1"/>
    <col min="60" max="60" width="2.50390625" style="210" customWidth="1"/>
    <col min="61" max="61" width="9.375" style="210" customWidth="1"/>
    <col min="62" max="62" width="2.50390625" style="210" customWidth="1"/>
    <col min="63" max="63" width="4.50390625" style="210" bestFit="1" customWidth="1"/>
    <col min="64" max="16384" width="9.00390625" style="210" customWidth="1"/>
  </cols>
  <sheetData>
    <row r="1" spans="1:63" s="130" customFormat="1" ht="26.25" customHeight="1" thickBot="1">
      <c r="A1" s="327">
        <v>1</v>
      </c>
      <c r="B1" s="115"/>
      <c r="C1" s="324" t="str">
        <f>VLOOKUP("ゆり-"&amp;A1&amp;"-A",'選手データ（ゆり）'!E:L,4,0)</f>
        <v>江利角富美子</v>
      </c>
      <c r="D1" s="329" t="s">
        <v>0</v>
      </c>
      <c r="E1" s="324" t="str">
        <f>VLOOKUP("ゆり-"&amp;A1&amp;"-B",'選手データ（ゆり）'!E:L,4,0)</f>
        <v>安達伸子</v>
      </c>
      <c r="F1" s="325" t="s">
        <v>1</v>
      </c>
      <c r="G1" s="328" t="str">
        <f>VLOOKUP("ゆり-"&amp;A1&amp;"-A",'選手データ（ゆり）'!E:L,8,0)</f>
        <v>大分</v>
      </c>
      <c r="H1" s="325" t="s">
        <v>2</v>
      </c>
      <c r="I1" s="120"/>
      <c r="J1" s="121" t="s">
        <v>415</v>
      </c>
      <c r="K1" s="122"/>
      <c r="L1" s="122"/>
      <c r="M1" s="121"/>
      <c r="N1" s="121" t="s">
        <v>415</v>
      </c>
      <c r="O1" s="123"/>
      <c r="P1" s="123"/>
      <c r="Q1" s="123"/>
      <c r="R1" s="124"/>
      <c r="S1" s="124"/>
      <c r="T1" s="124"/>
      <c r="U1" s="125" t="s">
        <v>415</v>
      </c>
      <c r="V1" s="125"/>
      <c r="W1" s="125"/>
      <c r="X1" s="125"/>
      <c r="Y1" s="125" t="s">
        <v>415</v>
      </c>
      <c r="Z1" s="126"/>
      <c r="AA1" s="324" t="str">
        <f>VLOOKUP("ゆり-"&amp;AG1&amp;"-A",'選手データ（ゆり）'!E:L,4,0)</f>
        <v>丹羽和紀江</v>
      </c>
      <c r="AB1" s="329" t="s">
        <v>0</v>
      </c>
      <c r="AC1" s="324" t="str">
        <f>VLOOKUP("ゆり-"&amp;AG1&amp;"-B",'選手データ（ゆり）'!E:L,4,0)</f>
        <v>近藤あい子</v>
      </c>
      <c r="AD1" s="325" t="s">
        <v>1</v>
      </c>
      <c r="AE1" s="328" t="str">
        <f>VLOOKUP("ゆり-"&amp;AG1&amp;"-A",'選手データ（ゆり）'!E:L,8,0)</f>
        <v>愛知</v>
      </c>
      <c r="AF1" s="326" t="s">
        <v>2</v>
      </c>
      <c r="AG1" s="327">
        <v>22</v>
      </c>
      <c r="AH1" s="327">
        <v>40</v>
      </c>
      <c r="AI1" s="324" t="str">
        <f>VLOOKUP("ゆり-"&amp;AH1&amp;"-A",'選手データ（ゆり）'!E:L,4,0)</f>
        <v>山本悦子</v>
      </c>
      <c r="AJ1" s="329" t="s">
        <v>0</v>
      </c>
      <c r="AK1" s="324" t="str">
        <f>VLOOKUP("ゆり-"&amp;AH1&amp;"-B",'選手データ（ゆり）'!E:L,4,0)</f>
        <v>坂井真由美</v>
      </c>
      <c r="AL1" s="325" t="s">
        <v>1</v>
      </c>
      <c r="AM1" s="127" t="str">
        <f>VLOOKUP("ゆり-"&amp;AH1&amp;"-A",'選手データ（ゆり）'!E:L,8,0)</f>
        <v>愛知</v>
      </c>
      <c r="AN1" s="326" t="s">
        <v>2</v>
      </c>
      <c r="AO1" s="120"/>
      <c r="AP1" s="121" t="s">
        <v>415</v>
      </c>
      <c r="AQ1" s="122"/>
      <c r="AR1" s="121"/>
      <c r="AS1" s="121" t="s">
        <v>415</v>
      </c>
      <c r="AT1" s="123"/>
      <c r="AU1" s="123"/>
      <c r="AV1" s="123"/>
      <c r="AW1" s="124"/>
      <c r="AX1" s="124"/>
      <c r="AY1" s="224"/>
      <c r="AZ1" s="224">
        <v>0</v>
      </c>
      <c r="BA1" s="224"/>
      <c r="BB1" s="224"/>
      <c r="BC1" s="224">
        <v>0</v>
      </c>
      <c r="BD1" s="128"/>
      <c r="BE1" s="324" t="str">
        <f>VLOOKUP("ゆり-"&amp;BK1&amp;"-A",'選手データ（ゆり）'!E:L,4,0)</f>
        <v>古山泰子</v>
      </c>
      <c r="BF1" s="329" t="s">
        <v>0</v>
      </c>
      <c r="BG1" s="324" t="str">
        <f>VLOOKUP("ゆり-"&amp;BK1&amp;"-B",'選手データ（ゆり）'!E:L,4,0)</f>
        <v>斉藤典子</v>
      </c>
      <c r="BH1" s="325" t="s">
        <v>1</v>
      </c>
      <c r="BI1" s="127" t="str">
        <f>VLOOKUP("ゆり-"&amp;BK1&amp;"-A",'選手データ（ゆり）'!E:L,8,0)</f>
        <v>宮城</v>
      </c>
      <c r="BJ1" s="326" t="s">
        <v>2</v>
      </c>
      <c r="BK1" s="330">
        <v>58</v>
      </c>
    </row>
    <row r="2" spans="1:63" s="130" customFormat="1" ht="26.25" customHeight="1" thickTop="1">
      <c r="A2" s="327"/>
      <c r="B2" s="115"/>
      <c r="C2" s="324"/>
      <c r="D2" s="329"/>
      <c r="E2" s="324"/>
      <c r="F2" s="325"/>
      <c r="G2" s="328">
        <f>IF(VLOOKUP("ゆり-"&amp;A1&amp;"-B",'選手データ（ゆり）'!E:L,8,0)=G1,"",VLOOKUP("ゆり-"&amp;A1&amp;"-B",'選手データ（ゆり）'!E:L,8,0))</f>
      </c>
      <c r="H2" s="325"/>
      <c r="I2" s="120"/>
      <c r="J2" s="131"/>
      <c r="K2" s="132"/>
      <c r="L2" s="133"/>
      <c r="M2" s="133"/>
      <c r="N2" s="134"/>
      <c r="O2" s="123"/>
      <c r="P2" s="123"/>
      <c r="Q2" s="123"/>
      <c r="R2" s="124"/>
      <c r="S2" s="124"/>
      <c r="T2" s="135"/>
      <c r="U2" s="124"/>
      <c r="V2" s="124"/>
      <c r="W2" s="124"/>
      <c r="X2" s="136"/>
      <c r="Y2" s="124"/>
      <c r="Z2" s="126"/>
      <c r="AA2" s="324"/>
      <c r="AB2" s="329"/>
      <c r="AC2" s="324"/>
      <c r="AD2" s="325"/>
      <c r="AE2" s="328">
        <f>IF(VLOOKUP("ゆり-"&amp;AG1&amp;"-B",'選手データ（ゆり）'!E:L,8,0)=AE1,"",VLOOKUP("ゆり-"&amp;AG1&amp;"-B",'選手データ（ゆり）'!E:L,8,0))</f>
      </c>
      <c r="AF2" s="326"/>
      <c r="AG2" s="327"/>
      <c r="AH2" s="327"/>
      <c r="AI2" s="324"/>
      <c r="AJ2" s="329"/>
      <c r="AK2" s="324"/>
      <c r="AL2" s="325"/>
      <c r="AM2" s="137" t="str">
        <f>IF(VLOOKUP("ゆり-"&amp;AH1&amp;"-B",'選手データ（ゆり）'!E:L,8,0)=AM1,"",VLOOKUP("ゆり-"&amp;AH1&amp;"-B",'選手データ（ゆり）'!E:L,8,0))</f>
        <v>和歌山</v>
      </c>
      <c r="AN2" s="326"/>
      <c r="AO2" s="120"/>
      <c r="AP2" s="131"/>
      <c r="AQ2" s="132"/>
      <c r="AR2" s="133"/>
      <c r="AS2" s="134"/>
      <c r="AT2" s="123"/>
      <c r="AU2" s="123"/>
      <c r="AV2" s="123"/>
      <c r="AW2" s="124"/>
      <c r="AX2" s="224"/>
      <c r="AY2" s="224"/>
      <c r="AZ2" s="226"/>
      <c r="BA2" s="228"/>
      <c r="BB2" s="227"/>
      <c r="BC2" s="228"/>
      <c r="BD2" s="128"/>
      <c r="BE2" s="324"/>
      <c r="BF2" s="329"/>
      <c r="BG2" s="324"/>
      <c r="BH2" s="325"/>
      <c r="BI2" s="137" t="str">
        <f>IF(VLOOKUP("ゆり-"&amp;BK1&amp;"-B",'選手データ（ゆり）'!E:L,8,0)=BI1,"",VLOOKUP("ゆり-"&amp;BK1&amp;"-B",'選手データ（ゆり）'!E:L,8,0))</f>
        <v>岩手</v>
      </c>
      <c r="BJ2" s="326"/>
      <c r="BK2" s="330"/>
    </row>
    <row r="3" spans="1:63" s="130" customFormat="1" ht="26.25" customHeight="1" thickBot="1">
      <c r="A3" s="327">
        <v>2</v>
      </c>
      <c r="B3" s="115"/>
      <c r="C3" s="324" t="str">
        <f>VLOOKUP("ゆり-"&amp;A3&amp;"-A",'選手データ（ゆり）'!E:L,4,0)</f>
        <v>松崎政子</v>
      </c>
      <c r="D3" s="329" t="s">
        <v>0</v>
      </c>
      <c r="E3" s="324" t="str">
        <f>VLOOKUP("ゆり-"&amp;A3&amp;"-B",'選手データ（ゆり）'!E:L,4,0)</f>
        <v>佐伯睦味</v>
      </c>
      <c r="F3" s="325" t="s">
        <v>1</v>
      </c>
      <c r="G3" s="328" t="str">
        <f>VLOOKUP("ゆり-"&amp;A3&amp;"-A",'選手データ（ゆり）'!E:L,8,0)</f>
        <v>広島</v>
      </c>
      <c r="H3" s="326" t="s">
        <v>2</v>
      </c>
      <c r="I3" s="120"/>
      <c r="J3" s="141"/>
      <c r="K3" s="142"/>
      <c r="L3" s="142" t="s">
        <v>415</v>
      </c>
      <c r="M3" s="143"/>
      <c r="N3" s="144"/>
      <c r="O3" s="123" t="s">
        <v>415</v>
      </c>
      <c r="P3" s="145"/>
      <c r="Q3" s="123"/>
      <c r="R3" s="124"/>
      <c r="S3" s="219"/>
      <c r="T3" s="220">
        <v>3</v>
      </c>
      <c r="U3" s="221"/>
      <c r="V3" s="221"/>
      <c r="W3" s="222">
        <v>0</v>
      </c>
      <c r="X3" s="223"/>
      <c r="Y3" s="222"/>
      <c r="Z3" s="128"/>
      <c r="AA3" s="324" t="str">
        <f>VLOOKUP("ゆり-"&amp;AG3&amp;"-A",'選手データ（ゆり）'!E:L,4,0)</f>
        <v>新　　明美</v>
      </c>
      <c r="AB3" s="329" t="s">
        <v>0</v>
      </c>
      <c r="AC3" s="324" t="str">
        <f>VLOOKUP("ゆり-"&amp;AG3&amp;"-B",'選手データ（ゆり）'!E:L,4,0)</f>
        <v>安田純子</v>
      </c>
      <c r="AD3" s="325" t="s">
        <v>1</v>
      </c>
      <c r="AE3" s="328" t="str">
        <f>VLOOKUP("ゆり-"&amp;AG3&amp;"-A",'選手データ（ゆり）'!E:L,8,0)</f>
        <v>鳥取</v>
      </c>
      <c r="AF3" s="326" t="s">
        <v>2</v>
      </c>
      <c r="AG3" s="327">
        <v>23</v>
      </c>
      <c r="AH3" s="327">
        <v>41</v>
      </c>
      <c r="AI3" s="324" t="str">
        <f>VLOOKUP("ゆり-"&amp;AH3&amp;"-A",'選手データ（ゆり）'!E:L,4,0)</f>
        <v>木村美穂子</v>
      </c>
      <c r="AJ3" s="329" t="s">
        <v>0</v>
      </c>
      <c r="AK3" s="324" t="str">
        <f>VLOOKUP("ゆり-"&amp;AH3&amp;"-B",'選手データ（ゆり）'!E:L,4,0)</f>
        <v>安田葉子</v>
      </c>
      <c r="AL3" s="325" t="s">
        <v>1</v>
      </c>
      <c r="AM3" s="127" t="str">
        <f>VLOOKUP("ゆり-"&amp;AH3&amp;"-A",'選手データ（ゆり）'!E:L,8,0)</f>
        <v>大阪</v>
      </c>
      <c r="AN3" s="326" t="s">
        <v>2</v>
      </c>
      <c r="AO3" s="120"/>
      <c r="AP3" s="141"/>
      <c r="AQ3" s="148" t="s">
        <v>415</v>
      </c>
      <c r="AR3" s="143"/>
      <c r="AS3" s="144"/>
      <c r="AT3" s="123" t="s">
        <v>415</v>
      </c>
      <c r="AU3" s="145"/>
      <c r="AV3" s="123"/>
      <c r="AW3" s="124"/>
      <c r="AX3" s="219">
        <v>1</v>
      </c>
      <c r="AY3" s="253"/>
      <c r="AZ3" s="254"/>
      <c r="BA3" s="221"/>
      <c r="BB3" s="223">
        <v>1</v>
      </c>
      <c r="BC3" s="224"/>
      <c r="BD3" s="128"/>
      <c r="BE3" s="324" t="str">
        <f>VLOOKUP("ゆり-"&amp;BK3&amp;"-A",'選手データ（ゆり）'!E:L,4,0)</f>
        <v>池田洋子</v>
      </c>
      <c r="BF3" s="329" t="s">
        <v>0</v>
      </c>
      <c r="BG3" s="324" t="str">
        <f>VLOOKUP("ゆり-"&amp;BK3&amp;"-B",'選手データ（ゆり）'!E:L,4,0)</f>
        <v>吉川豊子</v>
      </c>
      <c r="BH3" s="325" t="s">
        <v>1</v>
      </c>
      <c r="BI3" s="328" t="str">
        <f>VLOOKUP("ゆり-"&amp;BK3&amp;"-A",'選手データ（ゆり）'!E:L,8,0)</f>
        <v>大阪</v>
      </c>
      <c r="BJ3" s="326" t="s">
        <v>2</v>
      </c>
      <c r="BK3" s="330">
        <v>59</v>
      </c>
    </row>
    <row r="4" spans="1:63" s="130" customFormat="1" ht="26.25" customHeight="1" thickTop="1">
      <c r="A4" s="327"/>
      <c r="B4" s="115"/>
      <c r="C4" s="324"/>
      <c r="D4" s="329"/>
      <c r="E4" s="324"/>
      <c r="F4" s="325"/>
      <c r="G4" s="328">
        <f>IF(VLOOKUP("ゆり-"&amp;A3&amp;"-B",'選手データ（ゆり）'!E:L,8,0)=G3,"",VLOOKUP("ゆり-"&amp;A3&amp;"-B",'選手データ（ゆり）'!E:L,8,0))</f>
      </c>
      <c r="H4" s="326"/>
      <c r="I4" s="120"/>
      <c r="J4" s="211">
        <v>0</v>
      </c>
      <c r="K4" s="212"/>
      <c r="L4" s="212"/>
      <c r="M4" s="213"/>
      <c r="N4" s="214"/>
      <c r="O4" s="153"/>
      <c r="P4" s="123"/>
      <c r="Q4" s="123"/>
      <c r="R4" s="124"/>
      <c r="S4" s="224"/>
      <c r="T4" s="225"/>
      <c r="U4" s="226"/>
      <c r="V4" s="227"/>
      <c r="W4" s="228"/>
      <c r="X4" s="228"/>
      <c r="Y4" s="229">
        <v>2</v>
      </c>
      <c r="Z4" s="128"/>
      <c r="AA4" s="324"/>
      <c r="AB4" s="329"/>
      <c r="AC4" s="324"/>
      <c r="AD4" s="325"/>
      <c r="AE4" s="328">
        <f>IF(VLOOKUP("ゆり-"&amp;AG3&amp;"-B",'選手データ（ゆり）'!E:L,8,0)=AE3,"",VLOOKUP("ゆり-"&amp;AG3&amp;"-B",'選手データ（ゆり）'!E:L,8,0))</f>
      </c>
      <c r="AF4" s="326"/>
      <c r="AG4" s="327"/>
      <c r="AH4" s="327"/>
      <c r="AI4" s="324"/>
      <c r="AJ4" s="329"/>
      <c r="AK4" s="324"/>
      <c r="AL4" s="325"/>
      <c r="AM4" s="137" t="str">
        <f>IF(VLOOKUP("ゆり-"&amp;AH3&amp;"-B",'選手データ（ゆり）'!E:L,8,0)=AM3,"",VLOOKUP("ゆり-"&amp;AH3&amp;"-B",'選手データ（ゆり）'!E:L,8,0))</f>
        <v>茨城</v>
      </c>
      <c r="AN4" s="326"/>
      <c r="AO4" s="120"/>
      <c r="AP4" s="211">
        <v>0</v>
      </c>
      <c r="AQ4" s="218"/>
      <c r="AR4" s="213"/>
      <c r="AS4" s="214"/>
      <c r="AT4" s="153"/>
      <c r="AU4" s="123"/>
      <c r="AV4" s="123"/>
      <c r="AW4" s="124"/>
      <c r="AX4" s="224"/>
      <c r="AY4" s="155"/>
      <c r="AZ4" s="139"/>
      <c r="BA4" s="140"/>
      <c r="BB4" s="139"/>
      <c r="BC4" s="154" t="s">
        <v>415</v>
      </c>
      <c r="BD4" s="128"/>
      <c r="BE4" s="324"/>
      <c r="BF4" s="329"/>
      <c r="BG4" s="324"/>
      <c r="BH4" s="325"/>
      <c r="BI4" s="328">
        <f>IF(VLOOKUP("ゆり-"&amp;BK3&amp;"-B",'選手データ（ゆり）'!E:L,8,0)=BI3,"",VLOOKUP("ゆり-"&amp;BK3&amp;"-B",'選手データ（ゆり）'!E:L,8,0))</f>
      </c>
      <c r="BJ4" s="326"/>
      <c r="BK4" s="330"/>
    </row>
    <row r="5" spans="1:63" s="130" customFormat="1" ht="26.25" customHeight="1" thickBot="1">
      <c r="A5" s="327">
        <v>3</v>
      </c>
      <c r="B5" s="115"/>
      <c r="C5" s="324" t="str">
        <f>VLOOKUP("ゆり-"&amp;A5&amp;"-A",'選手データ（ゆり）'!E:L,4,0)</f>
        <v>大岩京子</v>
      </c>
      <c r="D5" s="329" t="s">
        <v>0</v>
      </c>
      <c r="E5" s="324" t="str">
        <f>VLOOKUP("ゆり-"&amp;A5&amp;"-B",'選手データ（ゆり）'!E:L,4,0)</f>
        <v>石川明美</v>
      </c>
      <c r="F5" s="325" t="s">
        <v>1</v>
      </c>
      <c r="G5" s="127" t="str">
        <f>VLOOKUP("ゆり-"&amp;A5&amp;"-A",'選手データ（ゆり）'!E:L,8,0)</f>
        <v>千葉</v>
      </c>
      <c r="H5" s="326" t="s">
        <v>2</v>
      </c>
      <c r="I5" s="120"/>
      <c r="J5" s="215"/>
      <c r="K5" s="215"/>
      <c r="L5" s="215"/>
      <c r="M5" s="216"/>
      <c r="N5" s="217"/>
      <c r="O5" s="158"/>
      <c r="P5" s="123"/>
      <c r="Q5" s="123"/>
      <c r="R5" s="124"/>
      <c r="S5" s="224"/>
      <c r="T5" s="230"/>
      <c r="U5" s="231"/>
      <c r="V5" s="147"/>
      <c r="W5" s="146"/>
      <c r="X5" s="146"/>
      <c r="Y5" s="146"/>
      <c r="Z5" s="128"/>
      <c r="AA5" s="324" t="str">
        <f>VLOOKUP("ゆり-"&amp;AG5&amp;"-A",'選手データ（ゆり）'!E:L,4,0)</f>
        <v>上田洋子</v>
      </c>
      <c r="AB5" s="329" t="s">
        <v>0</v>
      </c>
      <c r="AC5" s="324" t="str">
        <f>VLOOKUP("ゆり-"&amp;AG5&amp;"-B",'選手データ（ゆり）'!E:L,4,0)</f>
        <v>和田周子</v>
      </c>
      <c r="AD5" s="325" t="s">
        <v>1</v>
      </c>
      <c r="AE5" s="328" t="str">
        <f>VLOOKUP("ゆり-"&amp;AG5&amp;"-A",'選手データ（ゆり）'!E:L,8,0)</f>
        <v>和歌山</v>
      </c>
      <c r="AF5" s="326" t="s">
        <v>2</v>
      </c>
      <c r="AG5" s="327">
        <v>24</v>
      </c>
      <c r="AH5" s="327">
        <v>42</v>
      </c>
      <c r="AI5" s="324" t="str">
        <f>VLOOKUP("ゆり-"&amp;AH5&amp;"-A",'選手データ（ゆり）'!E:L,4,0)</f>
        <v>竹内恵子</v>
      </c>
      <c r="AJ5" s="329" t="s">
        <v>0</v>
      </c>
      <c r="AK5" s="324" t="str">
        <f>VLOOKUP("ゆり-"&amp;AH5&amp;"-B",'選手データ（ゆり）'!E:L,4,0)</f>
        <v>森田弘美</v>
      </c>
      <c r="AL5" s="325" t="s">
        <v>1</v>
      </c>
      <c r="AM5" s="328" t="str">
        <f>VLOOKUP("ゆり-"&amp;AH5&amp;"-A",'選手データ（ゆり）'!E:L,8,0)</f>
        <v>東京</v>
      </c>
      <c r="AN5" s="326" t="s">
        <v>2</v>
      </c>
      <c r="AO5" s="120"/>
      <c r="AP5" s="215"/>
      <c r="AQ5" s="215"/>
      <c r="AR5" s="216"/>
      <c r="AS5" s="217"/>
      <c r="AT5" s="158"/>
      <c r="AU5" s="123"/>
      <c r="AV5" s="123"/>
      <c r="AW5" s="124"/>
      <c r="AX5" s="224"/>
      <c r="AY5" s="161"/>
      <c r="AZ5" s="162"/>
      <c r="BA5" s="163"/>
      <c r="BB5" s="125"/>
      <c r="BC5" s="125"/>
      <c r="BD5" s="128"/>
      <c r="BE5" s="324" t="str">
        <f>VLOOKUP("ゆり-"&amp;BK5&amp;"-A",'選手データ（ゆり）'!E:L,4,0)</f>
        <v>松本啓子</v>
      </c>
      <c r="BF5" s="329" t="s">
        <v>0</v>
      </c>
      <c r="BG5" s="324" t="str">
        <f>VLOOKUP("ゆり-"&amp;BK5&amp;"-B",'選手データ（ゆり）'!E:L,4,0)</f>
        <v>増田寛子</v>
      </c>
      <c r="BH5" s="325" t="s">
        <v>1</v>
      </c>
      <c r="BI5" s="127" t="str">
        <f>VLOOKUP("ゆり-"&amp;BK5&amp;"-A",'選手データ（ゆり）'!E:L,8,0)</f>
        <v>広島</v>
      </c>
      <c r="BJ5" s="326" t="s">
        <v>2</v>
      </c>
      <c r="BK5" s="330">
        <v>60</v>
      </c>
    </row>
    <row r="6" spans="1:63" s="130" customFormat="1" ht="26.25" customHeight="1" thickBot="1" thickTop="1">
      <c r="A6" s="327"/>
      <c r="B6" s="115"/>
      <c r="C6" s="324"/>
      <c r="D6" s="329"/>
      <c r="E6" s="324"/>
      <c r="F6" s="325"/>
      <c r="G6" s="137" t="str">
        <f>IF(VLOOKUP("ゆり-"&amp;A5&amp;"-B",'選手データ（ゆり）'!E:L,8,0)=G5,"",VLOOKUP("ゆり-"&amp;A5&amp;"-B",'選手データ（ゆり）'!E:L,8,0))</f>
        <v>神奈川</v>
      </c>
      <c r="H6" s="326"/>
      <c r="I6" s="120"/>
      <c r="J6" s="218"/>
      <c r="K6" s="211"/>
      <c r="L6" s="211">
        <v>1</v>
      </c>
      <c r="M6" s="211"/>
      <c r="N6" s="211">
        <v>0</v>
      </c>
      <c r="O6" s="158"/>
      <c r="P6" s="123" t="s">
        <v>415</v>
      </c>
      <c r="Q6" s="123"/>
      <c r="R6" s="124"/>
      <c r="S6" s="224">
        <v>0</v>
      </c>
      <c r="T6" s="230"/>
      <c r="U6" s="232">
        <v>0</v>
      </c>
      <c r="V6" s="164"/>
      <c r="W6" s="164" t="s">
        <v>415</v>
      </c>
      <c r="X6" s="124"/>
      <c r="Y6" s="124"/>
      <c r="Z6" s="128"/>
      <c r="AA6" s="324"/>
      <c r="AB6" s="329"/>
      <c r="AC6" s="324"/>
      <c r="AD6" s="325"/>
      <c r="AE6" s="328">
        <f>IF(VLOOKUP("ゆり-"&amp;AG5&amp;"-B",'選手データ（ゆり）'!E:L,8,0)=AE5,"",VLOOKUP("ゆり-"&amp;AG5&amp;"-B",'選手データ（ゆり）'!E:L,8,0))</f>
      </c>
      <c r="AF6" s="326"/>
      <c r="AG6" s="327"/>
      <c r="AH6" s="327"/>
      <c r="AI6" s="324"/>
      <c r="AJ6" s="329"/>
      <c r="AK6" s="324"/>
      <c r="AL6" s="325"/>
      <c r="AM6" s="328">
        <f>IF(VLOOKUP("ゆり-"&amp;AH5&amp;"-B",'選手データ（ゆり）'!E:L,8,0)=AM5,"",VLOOKUP("ゆり-"&amp;AH5&amp;"-B",'選手データ（ゆり）'!E:L,8,0))</f>
      </c>
      <c r="AN6" s="326"/>
      <c r="AO6" s="120"/>
      <c r="AP6" s="218"/>
      <c r="AQ6" s="211">
        <v>1</v>
      </c>
      <c r="AR6" s="211"/>
      <c r="AS6" s="211">
        <v>0</v>
      </c>
      <c r="AT6" s="158"/>
      <c r="AU6" s="121" t="s">
        <v>415</v>
      </c>
      <c r="AV6" s="123"/>
      <c r="AW6" s="124"/>
      <c r="AX6" s="255">
        <v>1</v>
      </c>
      <c r="AY6" s="159"/>
      <c r="AZ6" s="164" t="s">
        <v>415</v>
      </c>
      <c r="BA6" s="164"/>
      <c r="BB6" s="164" t="s">
        <v>415</v>
      </c>
      <c r="BC6" s="124"/>
      <c r="BD6" s="128"/>
      <c r="BE6" s="324"/>
      <c r="BF6" s="329"/>
      <c r="BG6" s="324"/>
      <c r="BH6" s="325"/>
      <c r="BI6" s="137" t="str">
        <f>IF(VLOOKUP("ゆり-"&amp;BK5&amp;"-B",'選手データ（ゆり）'!E:L,8,0)=BI5,"",VLOOKUP("ゆり-"&amp;BK5&amp;"-B",'選手データ（ゆり）'!E:L,8,0))</f>
        <v>京都</v>
      </c>
      <c r="BJ6" s="326"/>
      <c r="BK6" s="330"/>
    </row>
    <row r="7" spans="1:63" s="130" customFormat="1" ht="26.25" customHeight="1" thickBot="1" thickTop="1">
      <c r="A7" s="327">
        <v>4</v>
      </c>
      <c r="B7" s="115"/>
      <c r="C7" s="324" t="str">
        <f>VLOOKUP("ゆり-"&amp;A7&amp;"-A",'選手データ（ゆり）'!E:L,4,0)</f>
        <v>辰巳茂子</v>
      </c>
      <c r="D7" s="329" t="s">
        <v>0</v>
      </c>
      <c r="E7" s="324" t="str">
        <f>VLOOKUP("ゆり-"&amp;A7&amp;"-B",'選手データ（ゆり）'!E:L,4,0)</f>
        <v>新　　康乃</v>
      </c>
      <c r="F7" s="325" t="s">
        <v>1</v>
      </c>
      <c r="G7" s="328" t="str">
        <f>VLOOKUP("ゆり-"&amp;A7&amp;"-A",'選手データ（ゆり）'!E:L,8,0)</f>
        <v>奈良</v>
      </c>
      <c r="H7" s="326" t="s">
        <v>2</v>
      </c>
      <c r="I7" s="120"/>
      <c r="J7" s="121" t="s">
        <v>415</v>
      </c>
      <c r="K7" s="122"/>
      <c r="L7" s="122"/>
      <c r="M7" s="121" t="s">
        <v>415</v>
      </c>
      <c r="N7" s="123"/>
      <c r="O7" s="152"/>
      <c r="P7" s="153"/>
      <c r="Q7" s="123"/>
      <c r="R7" s="124"/>
      <c r="S7" s="155"/>
      <c r="T7" s="124"/>
      <c r="U7" s="124"/>
      <c r="V7" s="125"/>
      <c r="W7" s="125" t="s">
        <v>415</v>
      </c>
      <c r="X7" s="125"/>
      <c r="Y7" s="125" t="s">
        <v>415</v>
      </c>
      <c r="Z7" s="128"/>
      <c r="AA7" s="324" t="str">
        <f>VLOOKUP("ゆり-"&amp;AG7&amp;"-A",'選手データ（ゆり）'!E:L,4,0)</f>
        <v>椎名顕子</v>
      </c>
      <c r="AB7" s="329" t="s">
        <v>0</v>
      </c>
      <c r="AC7" s="324" t="str">
        <f>VLOOKUP("ゆり-"&amp;AG7&amp;"-B",'選手データ（ゆり）'!E:L,4,0)</f>
        <v>石井加子</v>
      </c>
      <c r="AD7" s="325" t="s">
        <v>1</v>
      </c>
      <c r="AE7" s="328" t="str">
        <f>VLOOKUP("ゆり-"&amp;AG7&amp;"-A",'選手データ（ゆり）'!E:L,8,0)</f>
        <v>愛媛</v>
      </c>
      <c r="AF7" s="326" t="s">
        <v>2</v>
      </c>
      <c r="AG7" s="327">
        <v>25</v>
      </c>
      <c r="AH7" s="327">
        <v>43</v>
      </c>
      <c r="AI7" s="324" t="str">
        <f>VLOOKUP("ゆり-"&amp;AH7&amp;"-A",'選手データ（ゆり）'!E:L,4,0)</f>
        <v>高橋富美子</v>
      </c>
      <c r="AJ7" s="329" t="s">
        <v>0</v>
      </c>
      <c r="AK7" s="324" t="str">
        <f>VLOOKUP("ゆり-"&amp;AH7&amp;"-B",'選手データ（ゆり）'!E:L,4,0)</f>
        <v>大野幸子</v>
      </c>
      <c r="AL7" s="325" t="s">
        <v>1</v>
      </c>
      <c r="AM7" s="328" t="str">
        <f>VLOOKUP("ゆり-"&amp;AH7&amp;"-A",'選手データ（ゆり）'!E:L,8,0)</f>
        <v>埼玉</v>
      </c>
      <c r="AN7" s="326" t="s">
        <v>2</v>
      </c>
      <c r="AO7" s="165"/>
      <c r="AP7" s="166" t="s">
        <v>415</v>
      </c>
      <c r="AQ7" s="122"/>
      <c r="AR7" s="121" t="s">
        <v>415</v>
      </c>
      <c r="AS7" s="123"/>
      <c r="AT7" s="152"/>
      <c r="AU7" s="167"/>
      <c r="AV7" s="168"/>
      <c r="AW7" s="124"/>
      <c r="AX7" s="256"/>
      <c r="AY7" s="124"/>
      <c r="AZ7" s="224"/>
      <c r="BA7" s="224">
        <v>0</v>
      </c>
      <c r="BB7" s="124"/>
      <c r="BC7" s="124" t="s">
        <v>415</v>
      </c>
      <c r="BD7" s="128"/>
      <c r="BE7" s="324" t="str">
        <f>VLOOKUP("ゆり-"&amp;BK7&amp;"-A",'選手データ（ゆり）'!E:L,4,0)</f>
        <v>鈴木啓子</v>
      </c>
      <c r="BF7" s="329" t="s">
        <v>0</v>
      </c>
      <c r="BG7" s="324" t="str">
        <f>VLOOKUP("ゆり-"&amp;BK7&amp;"-B",'選手データ（ゆり）'!E:L,4,0)</f>
        <v>野崎秀子</v>
      </c>
      <c r="BH7" s="325" t="s">
        <v>1</v>
      </c>
      <c r="BI7" s="328" t="str">
        <f>VLOOKUP("ゆり-"&amp;BK7&amp;"-A",'選手データ（ゆり）'!E:L,8,0)</f>
        <v>東京</v>
      </c>
      <c r="BJ7" s="326" t="s">
        <v>2</v>
      </c>
      <c r="BK7" s="330">
        <v>61</v>
      </c>
    </row>
    <row r="8" spans="1:63" s="130" customFormat="1" ht="26.25" customHeight="1" thickTop="1">
      <c r="A8" s="327"/>
      <c r="B8" s="115"/>
      <c r="C8" s="324"/>
      <c r="D8" s="329"/>
      <c r="E8" s="324"/>
      <c r="F8" s="325"/>
      <c r="G8" s="328">
        <f>IF(VLOOKUP("ゆり-"&amp;A7&amp;"-B",'選手データ（ゆり）'!E:L,8,0)=G7,"",VLOOKUP("ゆり-"&amp;A7&amp;"-B",'選手データ（ゆり）'!E:L,8,0))</f>
      </c>
      <c r="H8" s="326"/>
      <c r="I8" s="120"/>
      <c r="J8" s="123"/>
      <c r="K8" s="167"/>
      <c r="L8" s="123"/>
      <c r="M8" s="134"/>
      <c r="N8" s="123"/>
      <c r="O8" s="152"/>
      <c r="P8" s="158"/>
      <c r="Q8" s="123"/>
      <c r="R8" s="124"/>
      <c r="S8" s="161"/>
      <c r="T8" s="124"/>
      <c r="U8" s="135"/>
      <c r="V8" s="124"/>
      <c r="W8" s="159"/>
      <c r="X8" s="124"/>
      <c r="Y8" s="159"/>
      <c r="Z8" s="128"/>
      <c r="AA8" s="324"/>
      <c r="AB8" s="329"/>
      <c r="AC8" s="324"/>
      <c r="AD8" s="325"/>
      <c r="AE8" s="328">
        <f>IF(VLOOKUP("ゆり-"&amp;AG7&amp;"-B",'選手データ（ゆり）'!E:L,8,0)=AE7,"",VLOOKUP("ゆり-"&amp;AG7&amp;"-B",'選手データ（ゆり）'!E:L,8,0))</f>
      </c>
      <c r="AF8" s="326"/>
      <c r="AG8" s="327"/>
      <c r="AH8" s="327"/>
      <c r="AI8" s="324"/>
      <c r="AJ8" s="329"/>
      <c r="AK8" s="324"/>
      <c r="AL8" s="325"/>
      <c r="AM8" s="328">
        <f>IF(VLOOKUP("ゆり-"&amp;AH7&amp;"-B",'選手データ（ゆり）'!E:L,8,0)=AM7,"",VLOOKUP("ゆり-"&amp;AH7&amp;"-B",'選手データ（ゆり）'!E:L,8,0))</f>
      </c>
      <c r="AN8" s="326"/>
      <c r="AO8" s="120"/>
      <c r="AP8" s="131"/>
      <c r="AQ8" s="133"/>
      <c r="AR8" s="134"/>
      <c r="AS8" s="123"/>
      <c r="AT8" s="152"/>
      <c r="AU8" s="123"/>
      <c r="AV8" s="168"/>
      <c r="AW8" s="124"/>
      <c r="AX8" s="257"/>
      <c r="AY8" s="224"/>
      <c r="AZ8" s="224"/>
      <c r="BA8" s="226"/>
      <c r="BB8" s="228"/>
      <c r="BC8" s="226"/>
      <c r="BD8" s="128"/>
      <c r="BE8" s="324"/>
      <c r="BF8" s="329"/>
      <c r="BG8" s="324"/>
      <c r="BH8" s="325"/>
      <c r="BI8" s="328">
        <f>IF(VLOOKUP("ゆり-"&amp;BK7&amp;"-B",'選手データ（ゆり）'!E:L,8,0)=BI7,"",VLOOKUP("ゆり-"&amp;BK7&amp;"-B",'選手データ（ゆり）'!E:L,8,0))</f>
      </c>
      <c r="BJ8" s="326"/>
      <c r="BK8" s="330"/>
    </row>
    <row r="9" spans="1:63" s="130" customFormat="1" ht="26.25" customHeight="1" thickBot="1">
      <c r="A9" s="327">
        <v>5</v>
      </c>
      <c r="B9" s="115"/>
      <c r="C9" s="324" t="str">
        <f>VLOOKUP("ゆり-"&amp;A9&amp;"-A",'選手データ（ゆり）'!E:L,4,0)</f>
        <v>武藤美知子</v>
      </c>
      <c r="D9" s="329" t="s">
        <v>0</v>
      </c>
      <c r="E9" s="324" t="str">
        <f>VLOOKUP("ゆり-"&amp;A9&amp;"-B",'選手データ（ゆり）'!E:L,4,0)</f>
        <v>渡辺ひとみ</v>
      </c>
      <c r="F9" s="325" t="s">
        <v>1</v>
      </c>
      <c r="G9" s="328" t="str">
        <f>VLOOKUP("ゆり-"&amp;A9&amp;"-A",'選手データ（ゆり）'!E:L,8,0)</f>
        <v>愛知</v>
      </c>
      <c r="H9" s="326" t="s">
        <v>2</v>
      </c>
      <c r="I9" s="120"/>
      <c r="J9" s="142"/>
      <c r="K9" s="148" t="s">
        <v>415</v>
      </c>
      <c r="L9" s="142"/>
      <c r="M9" s="169"/>
      <c r="N9" s="170" t="s">
        <v>415</v>
      </c>
      <c r="O9" s="149"/>
      <c r="P9" s="158"/>
      <c r="Q9" s="123"/>
      <c r="R9" s="124"/>
      <c r="S9" s="161"/>
      <c r="T9" s="350" t="s">
        <v>415</v>
      </c>
      <c r="U9" s="351"/>
      <c r="V9" s="146"/>
      <c r="W9" s="160"/>
      <c r="X9" s="146"/>
      <c r="Y9" s="160"/>
      <c r="Z9" s="128"/>
      <c r="AA9" s="324" t="str">
        <f>VLOOKUP("ゆり-"&amp;AG9&amp;"-A",'選手データ（ゆり）'!E:L,4,0)</f>
        <v>西村さち子</v>
      </c>
      <c r="AB9" s="329" t="s">
        <v>0</v>
      </c>
      <c r="AC9" s="324" t="str">
        <f>VLOOKUP("ゆり-"&amp;AG9&amp;"-B",'選手データ（ゆり）'!E:L,4,0)</f>
        <v>吉藤悦子</v>
      </c>
      <c r="AD9" s="325" t="s">
        <v>1</v>
      </c>
      <c r="AE9" s="328" t="str">
        <f>VLOOKUP("ゆり-"&amp;AG9&amp;"-A",'選手データ（ゆり）'!E:L,8,0)</f>
        <v>広島</v>
      </c>
      <c r="AF9" s="326" t="s">
        <v>2</v>
      </c>
      <c r="AG9" s="327">
        <v>26</v>
      </c>
      <c r="AH9" s="327">
        <v>44</v>
      </c>
      <c r="AI9" s="324" t="str">
        <f>VLOOKUP("ゆり-"&amp;AH9&amp;"-A",'選手データ（ゆり）'!E:L,4,0)</f>
        <v>静間ひとみ</v>
      </c>
      <c r="AJ9" s="329" t="s">
        <v>0</v>
      </c>
      <c r="AK9" s="324" t="str">
        <f>VLOOKUP("ゆり-"&amp;AH9&amp;"-B",'選手データ（ゆり）'!E:L,4,0)</f>
        <v>山崎良子</v>
      </c>
      <c r="AL9" s="325" t="s">
        <v>1</v>
      </c>
      <c r="AM9" s="328" t="str">
        <f>VLOOKUP("ゆり-"&amp;AH9&amp;"-A",'選手データ（ゆり）'!E:L,8,0)</f>
        <v>島根</v>
      </c>
      <c r="AN9" s="326" t="s">
        <v>2</v>
      </c>
      <c r="AO9" s="120"/>
      <c r="AP9" s="247"/>
      <c r="AQ9" s="242">
        <v>0</v>
      </c>
      <c r="AR9" s="248"/>
      <c r="AS9" s="123" t="s">
        <v>415</v>
      </c>
      <c r="AT9" s="149"/>
      <c r="AU9" s="123"/>
      <c r="AV9" s="168"/>
      <c r="AW9" s="124"/>
      <c r="AX9" s="257"/>
      <c r="AY9" s="219">
        <v>1</v>
      </c>
      <c r="AZ9" s="258"/>
      <c r="BA9" s="254">
        <v>0</v>
      </c>
      <c r="BB9" s="259"/>
      <c r="BC9" s="230"/>
      <c r="BD9" s="128"/>
      <c r="BE9" s="324" t="str">
        <f>VLOOKUP("ゆり-"&amp;BK9&amp;"-A",'選手データ（ゆり）'!E:L,4,0)</f>
        <v>内田直子</v>
      </c>
      <c r="BF9" s="329" t="s">
        <v>0</v>
      </c>
      <c r="BG9" s="324" t="str">
        <f>VLOOKUP("ゆり-"&amp;BK9&amp;"-B",'選手データ（ゆり）'!E:L,4,0)</f>
        <v>坂口鈴子</v>
      </c>
      <c r="BH9" s="325" t="s">
        <v>1</v>
      </c>
      <c r="BI9" s="328" t="str">
        <f>VLOOKUP("ゆり-"&amp;BK9&amp;"-A",'選手データ（ゆり）'!E:L,8,0)</f>
        <v>佐賀</v>
      </c>
      <c r="BJ9" s="326" t="s">
        <v>2</v>
      </c>
      <c r="BK9" s="330">
        <v>62</v>
      </c>
    </row>
    <row r="10" spans="1:63" s="130" customFormat="1" ht="26.25" customHeight="1" thickTop="1">
      <c r="A10" s="327"/>
      <c r="B10" s="115"/>
      <c r="C10" s="324"/>
      <c r="D10" s="329"/>
      <c r="E10" s="324"/>
      <c r="F10" s="325"/>
      <c r="G10" s="328">
        <f>IF(VLOOKUP("ゆり-"&amp;A9&amp;"-B",'選手データ（ゆり）'!E:L,8,0)=G9,"",VLOOKUP("ゆり-"&amp;A9&amp;"-B",'選手データ（ゆり）'!E:L,8,0))</f>
      </c>
      <c r="H10" s="326"/>
      <c r="I10" s="120"/>
      <c r="J10" s="211">
        <v>0</v>
      </c>
      <c r="K10" s="172"/>
      <c r="L10" s="173"/>
      <c r="M10" s="152"/>
      <c r="N10" s="153"/>
      <c r="O10" s="152"/>
      <c r="P10" s="158"/>
      <c r="Q10" s="123"/>
      <c r="R10" s="124"/>
      <c r="S10" s="161"/>
      <c r="T10" s="174"/>
      <c r="U10" s="136"/>
      <c r="V10" s="234"/>
      <c r="W10" s="235">
        <v>0</v>
      </c>
      <c r="X10" s="226"/>
      <c r="Y10" s="229">
        <v>1</v>
      </c>
      <c r="Z10" s="128"/>
      <c r="AA10" s="324"/>
      <c r="AB10" s="329"/>
      <c r="AC10" s="324"/>
      <c r="AD10" s="325"/>
      <c r="AE10" s="328">
        <f>IF(VLOOKUP("ゆり-"&amp;AG9&amp;"-B",'選手データ（ゆり）'!E:L,8,0)=AE9,"",VLOOKUP("ゆり-"&amp;AG9&amp;"-B",'選手データ（ゆり）'!E:L,8,0))</f>
      </c>
      <c r="AF10" s="326"/>
      <c r="AG10" s="327"/>
      <c r="AH10" s="327"/>
      <c r="AI10" s="324"/>
      <c r="AJ10" s="329"/>
      <c r="AK10" s="324"/>
      <c r="AL10" s="325"/>
      <c r="AM10" s="328">
        <f>IF(VLOOKUP("ゆり-"&amp;AH9&amp;"-B",'選手データ（ゆり）'!E:L,8,0)=AM9,"",VLOOKUP("ゆり-"&amp;AH9&amp;"-B",'選手データ（ゆり）'!E:L,8,0))</f>
      </c>
      <c r="AN10" s="326"/>
      <c r="AO10" s="120"/>
      <c r="AP10" s="249">
        <v>0</v>
      </c>
      <c r="AQ10" s="250"/>
      <c r="AR10" s="214"/>
      <c r="AS10" s="153"/>
      <c r="AT10" s="152"/>
      <c r="AU10" s="123"/>
      <c r="AV10" s="168"/>
      <c r="AW10" s="124"/>
      <c r="AX10" s="257"/>
      <c r="AY10" s="224"/>
      <c r="AZ10" s="256"/>
      <c r="BA10" s="228"/>
      <c r="BB10" s="226"/>
      <c r="BC10" s="229">
        <v>1</v>
      </c>
      <c r="BD10" s="128"/>
      <c r="BE10" s="324"/>
      <c r="BF10" s="329"/>
      <c r="BG10" s="324"/>
      <c r="BH10" s="325"/>
      <c r="BI10" s="328">
        <f>IF(VLOOKUP("ゆり-"&amp;BK9&amp;"-B",'選手データ（ゆり）'!E:L,8,0)=BI9,"",VLOOKUP("ゆり-"&amp;BK9&amp;"-B",'選手データ（ゆり）'!E:L,8,0))</f>
      </c>
      <c r="BJ10" s="326"/>
      <c r="BK10" s="330"/>
    </row>
    <row r="11" spans="1:63" s="130" customFormat="1" ht="26.25" customHeight="1" thickBot="1">
      <c r="A11" s="327">
        <v>6</v>
      </c>
      <c r="B11" s="115"/>
      <c r="C11" s="324" t="str">
        <f>VLOOKUP("ゆり-"&amp;A11&amp;"-A",'選手データ（ゆり）'!E:L,4,0)</f>
        <v>浦田浩子</v>
      </c>
      <c r="D11" s="329" t="s">
        <v>0</v>
      </c>
      <c r="E11" s="324" t="str">
        <f>VLOOKUP("ゆり-"&amp;A11&amp;"-B",'選手データ（ゆり）'!E:L,4,0)</f>
        <v>松山篤子</v>
      </c>
      <c r="F11" s="325" t="s">
        <v>1</v>
      </c>
      <c r="G11" s="328" t="str">
        <f>VLOOKUP("ゆり-"&amp;A11&amp;"-A",'選手データ（ゆり）'!E:L,8,0)</f>
        <v>島根</v>
      </c>
      <c r="H11" s="326" t="s">
        <v>2</v>
      </c>
      <c r="I11" s="120"/>
      <c r="J11" s="142"/>
      <c r="K11" s="157"/>
      <c r="L11" s="148"/>
      <c r="M11" s="157"/>
      <c r="N11" s="158"/>
      <c r="O11" s="152"/>
      <c r="P11" s="158"/>
      <c r="Q11" s="123"/>
      <c r="R11" s="124"/>
      <c r="S11" s="161"/>
      <c r="T11" s="174"/>
      <c r="U11" s="124"/>
      <c r="V11" s="230"/>
      <c r="W11" s="223"/>
      <c r="X11" s="230"/>
      <c r="Y11" s="224"/>
      <c r="Z11" s="336" t="s">
        <v>416</v>
      </c>
      <c r="AA11" s="324" t="str">
        <f>VLOOKUP("ゆり-"&amp;AG11&amp;"-A",'選手データ（ゆり）'!E:L,4,0)</f>
        <v>渡辺久枝</v>
      </c>
      <c r="AB11" s="329" t="s">
        <v>0</v>
      </c>
      <c r="AC11" s="324" t="str">
        <f>VLOOKUP("ゆり-"&amp;AG11&amp;"-B",'選手データ（ゆり）'!E:L,4,0)</f>
        <v>中西佳子</v>
      </c>
      <c r="AD11" s="325" t="s">
        <v>1</v>
      </c>
      <c r="AE11" s="328" t="str">
        <f>VLOOKUP("ゆり-"&amp;AG11&amp;"-A",'選手データ（ゆり）'!E:L,8,0)</f>
        <v>奈良</v>
      </c>
      <c r="AF11" s="326" t="s">
        <v>2</v>
      </c>
      <c r="AG11" s="327">
        <v>27</v>
      </c>
      <c r="AH11" s="327">
        <v>45</v>
      </c>
      <c r="AI11" s="324" t="str">
        <f>VLOOKUP("ゆり-"&amp;AH11&amp;"-A",'選手データ（ゆり）'!E:L,4,0)</f>
        <v>井坂敏子</v>
      </c>
      <c r="AJ11" s="329" t="s">
        <v>0</v>
      </c>
      <c r="AK11" s="116" t="str">
        <f>VLOOKUP("ゆり-"&amp;AH11&amp;"-B",'選手データ（ゆり）'!E:L,4,0)</f>
        <v>浅堀比呂子</v>
      </c>
      <c r="AL11" s="325" t="s">
        <v>1</v>
      </c>
      <c r="AM11" s="328" t="str">
        <f>VLOOKUP("ゆり-"&amp;AH11&amp;"-A",'選手データ（ゆり）'!E:L,8,0)</f>
        <v>京都</v>
      </c>
      <c r="AN11" s="326" t="s">
        <v>2</v>
      </c>
      <c r="AO11" s="120"/>
      <c r="AP11" s="156"/>
      <c r="AQ11" s="141"/>
      <c r="AR11" s="217"/>
      <c r="AS11" s="233"/>
      <c r="AT11" s="152"/>
      <c r="AU11" s="123"/>
      <c r="AV11" s="168"/>
      <c r="AW11" s="124"/>
      <c r="AX11" s="161"/>
      <c r="AY11" s="124"/>
      <c r="AZ11" s="161"/>
      <c r="BA11" s="162"/>
      <c r="BB11" s="176"/>
      <c r="BC11" s="125"/>
      <c r="BD11" s="128"/>
      <c r="BE11" s="324" t="str">
        <f>VLOOKUP("ゆり-"&amp;BK11&amp;"-A",'選手データ（ゆり）'!E:L,4,0)</f>
        <v>八幡みさこ</v>
      </c>
      <c r="BF11" s="329" t="s">
        <v>0</v>
      </c>
      <c r="BG11" s="324" t="str">
        <f>VLOOKUP("ゆり-"&amp;BK11&amp;"-B",'選手データ（ゆり）'!E:L,4,0)</f>
        <v>岩田遵子</v>
      </c>
      <c r="BH11" s="325" t="s">
        <v>1</v>
      </c>
      <c r="BI11" s="328" t="str">
        <f>VLOOKUP("ゆり-"&amp;BK11&amp;"-A",'選手データ（ゆり）'!E:L,8,0)</f>
        <v>島根</v>
      </c>
      <c r="BJ11" s="326" t="s">
        <v>2</v>
      </c>
      <c r="BK11" s="330">
        <v>63</v>
      </c>
    </row>
    <row r="12" spans="1:63" s="130" customFormat="1" ht="26.25" customHeight="1" thickBot="1" thickTop="1">
      <c r="A12" s="327"/>
      <c r="B12" s="115"/>
      <c r="C12" s="324"/>
      <c r="D12" s="329"/>
      <c r="E12" s="324"/>
      <c r="F12" s="325"/>
      <c r="G12" s="328">
        <f>IF(VLOOKUP("ゆり-"&amp;A11&amp;"-B",'選手データ（ゆり）'!E:L,8,0)=G11,"",VLOOKUP("ゆり-"&amp;A11&amp;"-B",'選手データ（ゆり）'!E:L,8,0))</f>
      </c>
      <c r="H12" s="326"/>
      <c r="I12" s="120"/>
      <c r="J12" s="218"/>
      <c r="K12" s="211">
        <v>2</v>
      </c>
      <c r="L12" s="211"/>
      <c r="M12" s="211" t="s">
        <v>416</v>
      </c>
      <c r="N12" s="233"/>
      <c r="O12" s="152"/>
      <c r="P12" s="158"/>
      <c r="Q12" s="123"/>
      <c r="R12" s="124"/>
      <c r="S12" s="161"/>
      <c r="T12" s="174"/>
      <c r="U12" s="124"/>
      <c r="V12" s="229" t="s">
        <v>416</v>
      </c>
      <c r="W12" s="229"/>
      <c r="X12" s="229" t="s">
        <v>416</v>
      </c>
      <c r="Y12" s="228"/>
      <c r="Z12" s="336"/>
      <c r="AA12" s="324"/>
      <c r="AB12" s="329"/>
      <c r="AC12" s="324"/>
      <c r="AD12" s="325"/>
      <c r="AE12" s="328">
        <f>IF(VLOOKUP("ゆり-"&amp;AG11&amp;"-B",'選手データ（ゆり）'!E:L,8,0)=AE11,"",VLOOKUP("ゆり-"&amp;AG11&amp;"-B",'選手データ（ゆり）'!E:L,8,0))</f>
      </c>
      <c r="AF12" s="326"/>
      <c r="AG12" s="327"/>
      <c r="AH12" s="327"/>
      <c r="AI12" s="324"/>
      <c r="AJ12" s="329"/>
      <c r="AK12" s="116" t="str">
        <f>VLOOKUP("ゆり-変更"&amp;AH11&amp;"-B",'選手データ（ゆり）'!E:L,4,0)</f>
        <v>山田　郁子</v>
      </c>
      <c r="AL12" s="325"/>
      <c r="AM12" s="328">
        <f>IF(VLOOKUP("ゆり-"&amp;AH11&amp;"-B",'選手データ（ゆり）'!E:L,8,0)=AM11,"",VLOOKUP("ゆり-"&amp;AH11&amp;"-B",'選手データ（ゆり）'!E:L,8,0))</f>
      </c>
      <c r="AN12" s="326"/>
      <c r="AO12" s="120"/>
      <c r="AP12" s="133"/>
      <c r="AQ12" s="150" t="s">
        <v>415</v>
      </c>
      <c r="AR12" s="211">
        <v>1</v>
      </c>
      <c r="AS12" s="233"/>
      <c r="AT12" s="251"/>
      <c r="AU12" s="123"/>
      <c r="AV12" s="168"/>
      <c r="AW12" s="124"/>
      <c r="AX12" s="161"/>
      <c r="AY12" s="177"/>
      <c r="AZ12" s="159"/>
      <c r="BA12" s="164" t="s">
        <v>415</v>
      </c>
      <c r="BB12" s="164" t="s">
        <v>415</v>
      </c>
      <c r="BC12" s="124"/>
      <c r="BD12" s="128"/>
      <c r="BE12" s="324"/>
      <c r="BF12" s="329"/>
      <c r="BG12" s="324"/>
      <c r="BH12" s="325"/>
      <c r="BI12" s="328">
        <f>IF(VLOOKUP("ゆり-"&amp;BK11&amp;"-B",'選手データ（ゆり）'!E:L,8,0)=BI11,"",VLOOKUP("ゆり-"&amp;BK11&amp;"-B",'選手データ（ゆり）'!E:L,8,0))</f>
      </c>
      <c r="BJ12" s="326"/>
      <c r="BK12" s="330"/>
    </row>
    <row r="13" spans="1:63" s="130" customFormat="1" ht="26.25" customHeight="1" thickBot="1" thickTop="1">
      <c r="A13" s="327">
        <v>7</v>
      </c>
      <c r="B13" s="115"/>
      <c r="C13" s="324" t="str">
        <f>VLOOKUP("ゆり-"&amp;A13&amp;"-A",'選手データ（ゆり）'!E:L,4,0)</f>
        <v>赤川朝美</v>
      </c>
      <c r="D13" s="329" t="s">
        <v>0</v>
      </c>
      <c r="E13" s="324" t="str">
        <f>VLOOKUP("ゆり-"&amp;A13&amp;"-B",'選手データ（ゆり）'!E:L,4,0)</f>
        <v>河野岐三代</v>
      </c>
      <c r="F13" s="325" t="s">
        <v>1</v>
      </c>
      <c r="G13" s="328" t="str">
        <f>VLOOKUP("ゆり-"&amp;A13&amp;"-A",'選手データ（ゆり）'!E:L,8,0)</f>
        <v>徳島</v>
      </c>
      <c r="H13" s="326" t="s">
        <v>2</v>
      </c>
      <c r="I13" s="120"/>
      <c r="J13" s="237">
        <v>1</v>
      </c>
      <c r="K13" s="218"/>
      <c r="L13" s="218"/>
      <c r="M13" s="238">
        <v>0</v>
      </c>
      <c r="N13" s="214"/>
      <c r="O13" s="236">
        <v>1</v>
      </c>
      <c r="P13" s="178"/>
      <c r="Q13" s="123"/>
      <c r="R13" s="124"/>
      <c r="S13" s="179"/>
      <c r="T13" s="180" t="s">
        <v>415</v>
      </c>
      <c r="U13" s="159"/>
      <c r="V13" s="125" t="s">
        <v>415</v>
      </c>
      <c r="W13" s="125"/>
      <c r="X13" s="125"/>
      <c r="Y13" s="125" t="s">
        <v>415</v>
      </c>
      <c r="Z13" s="128"/>
      <c r="AA13" s="324" t="str">
        <f>VLOOKUP("ゆり-"&amp;AG13&amp;"-A",'選手データ（ゆり）'!E:L,4,0)</f>
        <v>西谷奈保子</v>
      </c>
      <c r="AB13" s="329" t="s">
        <v>0</v>
      </c>
      <c r="AC13" s="324" t="str">
        <f>VLOOKUP("ゆり-"&amp;AG13&amp;"-B",'選手データ（ゆり）'!E:L,4,0)</f>
        <v>山根ひろみ</v>
      </c>
      <c r="AD13" s="325" t="s">
        <v>1</v>
      </c>
      <c r="AE13" s="127" t="str">
        <f>VLOOKUP("ゆり-"&amp;AG13&amp;"-A",'選手データ（ゆり）'!E:L,8,0)</f>
        <v>島根</v>
      </c>
      <c r="AF13" s="326" t="s">
        <v>2</v>
      </c>
      <c r="AG13" s="327">
        <v>28</v>
      </c>
      <c r="AH13" s="327">
        <v>46</v>
      </c>
      <c r="AI13" s="324" t="str">
        <f>VLOOKUP("ゆり-"&amp;AH13&amp;"-A",'選手データ（ゆり）'!E:L,4,0)</f>
        <v>高野正代</v>
      </c>
      <c r="AJ13" s="329" t="s">
        <v>0</v>
      </c>
      <c r="AK13" s="324" t="str">
        <f>VLOOKUP("ゆり-"&amp;AH13&amp;"-B",'選手データ（ゆり）'!E:L,4,0)</f>
        <v>東村純子</v>
      </c>
      <c r="AL13" s="325" t="s">
        <v>1</v>
      </c>
      <c r="AM13" s="328" t="str">
        <f>VLOOKUP("ゆり-"&amp;AH13&amp;"-A",'選手データ（ゆり）'!E:L,8,0)</f>
        <v>香川</v>
      </c>
      <c r="AN13" s="326" t="s">
        <v>2</v>
      </c>
      <c r="AO13" s="120"/>
      <c r="AP13" s="121" t="s">
        <v>415</v>
      </c>
      <c r="AQ13" s="122"/>
      <c r="AR13" s="121" t="s">
        <v>415</v>
      </c>
      <c r="AS13" s="152"/>
      <c r="AT13" s="252">
        <v>2</v>
      </c>
      <c r="AU13" s="181"/>
      <c r="AV13" s="168"/>
      <c r="AW13" s="124"/>
      <c r="AX13" s="179" t="s">
        <v>415</v>
      </c>
      <c r="AY13" s="182"/>
      <c r="AZ13" s="124"/>
      <c r="BA13" s="125" t="s">
        <v>415</v>
      </c>
      <c r="BB13" s="125"/>
      <c r="BC13" s="125" t="s">
        <v>415</v>
      </c>
      <c r="BD13" s="128"/>
      <c r="BE13" s="324" t="str">
        <f>VLOOKUP("ゆり-"&amp;BK13&amp;"-A",'選手データ（ゆり）'!E:L,4,0)</f>
        <v>坂東あつみ</v>
      </c>
      <c r="BF13" s="329" t="s">
        <v>0</v>
      </c>
      <c r="BG13" s="324" t="str">
        <f>VLOOKUP("ゆり-"&amp;BK13&amp;"-B",'選手データ（ゆり）'!E:L,4,0)</f>
        <v>梅野千江子</v>
      </c>
      <c r="BH13" s="325" t="s">
        <v>1</v>
      </c>
      <c r="BI13" s="127" t="str">
        <f>VLOOKUP("ゆり-"&amp;BK13&amp;"-A",'選手データ（ゆり）'!E:L,8,0)</f>
        <v>和歌山</v>
      </c>
      <c r="BJ13" s="326" t="s">
        <v>2</v>
      </c>
      <c r="BK13" s="330">
        <v>64</v>
      </c>
    </row>
    <row r="14" spans="1:63" s="130" customFormat="1" ht="26.25" customHeight="1" thickTop="1">
      <c r="A14" s="327"/>
      <c r="B14" s="115"/>
      <c r="C14" s="324"/>
      <c r="D14" s="329"/>
      <c r="E14" s="324"/>
      <c r="F14" s="325"/>
      <c r="G14" s="328">
        <f>IF(VLOOKUP("ゆり-"&amp;A13&amp;"-B",'選手データ（ゆり）'!E:L,8,0)=G13,"",VLOOKUP("ゆり-"&amp;A13&amp;"-B",'選手データ（ゆり）'!E:L,8,0))</f>
      </c>
      <c r="H14" s="326"/>
      <c r="I14" s="120"/>
      <c r="J14" s="239"/>
      <c r="K14" s="240"/>
      <c r="L14" s="239"/>
      <c r="M14" s="241"/>
      <c r="N14" s="214"/>
      <c r="O14" s="238"/>
      <c r="P14" s="123"/>
      <c r="Q14" s="168"/>
      <c r="R14" s="124"/>
      <c r="S14" s="159"/>
      <c r="T14" s="124"/>
      <c r="U14" s="161"/>
      <c r="V14" s="124"/>
      <c r="W14" s="124"/>
      <c r="X14" s="124"/>
      <c r="Y14" s="159"/>
      <c r="Z14" s="128"/>
      <c r="AA14" s="324"/>
      <c r="AB14" s="329"/>
      <c r="AC14" s="324"/>
      <c r="AD14" s="325"/>
      <c r="AE14" s="137" t="str">
        <f>IF(VLOOKUP("ゆり-"&amp;AG13&amp;"-B",'選手データ（ゆり）'!E:L,8,0)=AE13,"",VLOOKUP("ゆり-"&amp;AG13&amp;"-B",'選手データ（ゆり）'!E:L,8,0))</f>
        <v>鳥取</v>
      </c>
      <c r="AF14" s="326"/>
      <c r="AG14" s="327"/>
      <c r="AH14" s="327"/>
      <c r="AI14" s="324"/>
      <c r="AJ14" s="329"/>
      <c r="AK14" s="324"/>
      <c r="AL14" s="325"/>
      <c r="AM14" s="328">
        <f>IF(VLOOKUP("ゆり-"&amp;AH13&amp;"-B",'選手データ（ゆり）'!E:L,8,0)=AM13,"",VLOOKUP("ゆり-"&amp;AH13&amp;"-B",'選手データ（ゆり）'!E:L,8,0))</f>
      </c>
      <c r="AN14" s="326"/>
      <c r="AO14" s="120"/>
      <c r="AP14" s="131"/>
      <c r="AQ14" s="133"/>
      <c r="AR14" s="134"/>
      <c r="AS14" s="152"/>
      <c r="AT14" s="123"/>
      <c r="AU14" s="123"/>
      <c r="AV14" s="168"/>
      <c r="AW14" s="124"/>
      <c r="AX14" s="159"/>
      <c r="AY14" s="135"/>
      <c r="AZ14" s="174"/>
      <c r="BA14" s="124"/>
      <c r="BB14" s="124"/>
      <c r="BC14" s="159"/>
      <c r="BD14" s="128"/>
      <c r="BE14" s="324"/>
      <c r="BF14" s="329"/>
      <c r="BG14" s="324"/>
      <c r="BH14" s="325"/>
      <c r="BI14" s="137" t="str">
        <f>IF(VLOOKUP("ゆり-"&amp;BK13&amp;"-B",'選手データ（ゆり）'!E:L,8,0)=BI13,"",VLOOKUP("ゆり-"&amp;BK13&amp;"-B",'選手データ（ゆり）'!E:L,8,0))</f>
        <v>奈良</v>
      </c>
      <c r="BJ14" s="326"/>
      <c r="BK14" s="330"/>
    </row>
    <row r="15" spans="1:63" s="130" customFormat="1" ht="26.25" customHeight="1" thickBot="1">
      <c r="A15" s="327">
        <v>8</v>
      </c>
      <c r="B15" s="115"/>
      <c r="C15" s="324" t="str">
        <f>VLOOKUP("ゆり-"&amp;A15&amp;"-A",'選手データ（ゆり）'!E:L,4,0)</f>
        <v>近藤恵子</v>
      </c>
      <c r="D15" s="329" t="s">
        <v>0</v>
      </c>
      <c r="E15" s="324" t="str">
        <f>VLOOKUP("ゆり-"&amp;A15&amp;"-B",'選手データ（ゆり）'!E:L,4,0)</f>
        <v>石川幹子</v>
      </c>
      <c r="F15" s="325" t="s">
        <v>1</v>
      </c>
      <c r="G15" s="328" t="str">
        <f>VLOOKUP("ゆり-"&amp;A15&amp;"-A",'選手データ（ゆり）'!E:L,8,0)</f>
        <v>大阪</v>
      </c>
      <c r="H15" s="326" t="s">
        <v>2</v>
      </c>
      <c r="I15" s="120"/>
      <c r="J15" s="242"/>
      <c r="K15" s="243">
        <v>2</v>
      </c>
      <c r="L15" s="242"/>
      <c r="M15" s="217"/>
      <c r="N15" s="244"/>
      <c r="O15" s="238"/>
      <c r="P15" s="123"/>
      <c r="Q15" s="168"/>
      <c r="R15" s="124"/>
      <c r="S15" s="159"/>
      <c r="T15" s="224"/>
      <c r="U15" s="246"/>
      <c r="V15" s="221"/>
      <c r="W15" s="221"/>
      <c r="X15" s="223">
        <v>2</v>
      </c>
      <c r="Y15" s="231"/>
      <c r="Z15" s="128"/>
      <c r="AA15" s="324" t="str">
        <f>VLOOKUP("ゆり-"&amp;AG15&amp;"-A",'選手データ（ゆり）'!E:L,4,0)</f>
        <v>田所房子</v>
      </c>
      <c r="AB15" s="329" t="s">
        <v>0</v>
      </c>
      <c r="AC15" s="324" t="str">
        <f>VLOOKUP("ゆり-"&amp;AG15&amp;"-B",'選手データ（ゆり）'!E:L,4,0)</f>
        <v>黒澤頼子</v>
      </c>
      <c r="AD15" s="325" t="s">
        <v>1</v>
      </c>
      <c r="AE15" s="328" t="str">
        <f>VLOOKUP("ゆり-"&amp;AG15&amp;"-A",'選手データ（ゆり）'!E:L,8,0)</f>
        <v>東京</v>
      </c>
      <c r="AF15" s="326" t="s">
        <v>2</v>
      </c>
      <c r="AG15" s="327">
        <v>29</v>
      </c>
      <c r="AH15" s="327">
        <v>47</v>
      </c>
      <c r="AI15" s="324" t="str">
        <f>VLOOKUP("ゆり-"&amp;AH15&amp;"-A",'選手データ（ゆり）'!E:L,4,0)</f>
        <v>村上純子</v>
      </c>
      <c r="AJ15" s="329" t="s">
        <v>0</v>
      </c>
      <c r="AK15" s="324" t="str">
        <f>VLOOKUP("ゆり-"&amp;AH15&amp;"-B",'選手データ（ゆり）'!E:L,4,0)</f>
        <v>徳安美景</v>
      </c>
      <c r="AL15" s="325" t="s">
        <v>1</v>
      </c>
      <c r="AM15" s="328" t="str">
        <f>VLOOKUP("ゆり-"&amp;AH15&amp;"-A",'選手データ（ゆり）'!E:L,8,0)</f>
        <v>愛知</v>
      </c>
      <c r="AN15" s="326" t="s">
        <v>2</v>
      </c>
      <c r="AO15" s="120"/>
      <c r="AP15" s="247"/>
      <c r="AQ15" s="254">
        <v>2</v>
      </c>
      <c r="AR15" s="260"/>
      <c r="AS15" s="214"/>
      <c r="AT15" s="123"/>
      <c r="AU15" s="123"/>
      <c r="AV15" s="168"/>
      <c r="AW15" s="124"/>
      <c r="AX15" s="159"/>
      <c r="AY15" s="135"/>
      <c r="AZ15" s="185"/>
      <c r="BA15" s="143"/>
      <c r="BB15" s="171" t="s">
        <v>415</v>
      </c>
      <c r="BC15" s="160"/>
      <c r="BD15" s="128"/>
      <c r="BE15" s="324" t="str">
        <f>VLOOKUP("ゆり-"&amp;BK15&amp;"-A",'選手データ（ゆり）'!E:L,4,0)</f>
        <v>成田一千弘</v>
      </c>
      <c r="BF15" s="329" t="s">
        <v>0</v>
      </c>
      <c r="BG15" s="324" t="str">
        <f>VLOOKUP("ゆり-"&amp;BK15&amp;"-B",'選手データ（ゆり）'!E:L,4,0)</f>
        <v>市川京子</v>
      </c>
      <c r="BH15" s="325" t="s">
        <v>1</v>
      </c>
      <c r="BI15" s="328" t="str">
        <f>VLOOKUP("ゆり-"&amp;BK15&amp;"-A",'選手データ（ゆり）'!E:L,8,0)</f>
        <v>愛知</v>
      </c>
      <c r="BJ15" s="326" t="s">
        <v>2</v>
      </c>
      <c r="BK15" s="330">
        <v>65</v>
      </c>
    </row>
    <row r="16" spans="1:63" s="130" customFormat="1" ht="26.25" customHeight="1" thickTop="1">
      <c r="A16" s="327"/>
      <c r="B16" s="115"/>
      <c r="C16" s="324"/>
      <c r="D16" s="329"/>
      <c r="E16" s="324"/>
      <c r="F16" s="325"/>
      <c r="G16" s="328">
        <f>IF(VLOOKUP("ゆり-"&amp;A15&amp;"-B",'選手データ（ゆり）'!E:L,8,0)=G15,"",VLOOKUP("ゆり-"&amp;A15&amp;"-B",'選手データ（ゆり）'!E:L,8,0))</f>
      </c>
      <c r="H16" s="326"/>
      <c r="I16" s="120"/>
      <c r="J16" s="186" t="s">
        <v>415</v>
      </c>
      <c r="K16" s="172"/>
      <c r="L16" s="183"/>
      <c r="M16" s="187"/>
      <c r="N16" s="245">
        <v>1</v>
      </c>
      <c r="O16" s="181"/>
      <c r="P16" s="123"/>
      <c r="Q16" s="168"/>
      <c r="R16" s="136"/>
      <c r="S16" s="159"/>
      <c r="T16" s="349">
        <v>0</v>
      </c>
      <c r="U16" s="343"/>
      <c r="V16" s="226"/>
      <c r="W16" s="227"/>
      <c r="X16" s="226"/>
      <c r="Y16" s="229">
        <v>0</v>
      </c>
      <c r="Z16" s="128"/>
      <c r="AA16" s="324"/>
      <c r="AB16" s="329"/>
      <c r="AC16" s="324"/>
      <c r="AD16" s="325"/>
      <c r="AE16" s="328">
        <f>IF(VLOOKUP("ゆり-"&amp;AG15&amp;"-B",'選手データ（ゆり）'!E:L,8,0)=AE15,"",VLOOKUP("ゆり-"&amp;AG15&amp;"-B",'選手データ（ゆり）'!E:L,8,0))</f>
      </c>
      <c r="AF16" s="326"/>
      <c r="AG16" s="327"/>
      <c r="AH16" s="327"/>
      <c r="AI16" s="324"/>
      <c r="AJ16" s="329"/>
      <c r="AK16" s="324"/>
      <c r="AL16" s="325"/>
      <c r="AM16" s="328">
        <f>IF(VLOOKUP("ゆり-"&amp;AH15&amp;"-B",'選手データ（ゆり）'!E:L,8,0)=AM15,"",VLOOKUP("ゆり-"&amp;AH15&amp;"-B",'選手データ（ゆり）'!E:L,8,0))</f>
      </c>
      <c r="AN16" s="326"/>
      <c r="AO16" s="120"/>
      <c r="AP16" s="261">
        <v>1</v>
      </c>
      <c r="AQ16" s="250"/>
      <c r="AR16" s="241"/>
      <c r="AS16" s="236">
        <v>0</v>
      </c>
      <c r="AT16" s="181"/>
      <c r="AU16" s="123"/>
      <c r="AV16" s="168"/>
      <c r="AW16" s="124"/>
      <c r="AX16" s="159"/>
      <c r="AY16" s="181"/>
      <c r="AZ16" s="188" t="s">
        <v>415</v>
      </c>
      <c r="BA16" s="226"/>
      <c r="BB16" s="226"/>
      <c r="BC16" s="229">
        <v>0</v>
      </c>
      <c r="BD16" s="128"/>
      <c r="BE16" s="324"/>
      <c r="BF16" s="329"/>
      <c r="BG16" s="324"/>
      <c r="BH16" s="325"/>
      <c r="BI16" s="328">
        <f>IF(VLOOKUP("ゆり-"&amp;BK15&amp;"-B",'選手データ（ゆり）'!E:L,8,0)=BI15,"",VLOOKUP("ゆり-"&amp;BK15&amp;"-B",'選手データ（ゆり）'!E:L,8,0))</f>
      </c>
      <c r="BJ16" s="326"/>
      <c r="BK16" s="330"/>
    </row>
    <row r="17" spans="1:63" s="130" customFormat="1" ht="26.25" customHeight="1" thickBot="1">
      <c r="A17" s="327">
        <v>9</v>
      </c>
      <c r="B17" s="115"/>
      <c r="C17" s="324" t="str">
        <f>VLOOKUP("ゆり-"&amp;A17&amp;"-A",'選手データ（ゆり）'!E:L,4,0)</f>
        <v>福島フジ代</v>
      </c>
      <c r="D17" s="329" t="s">
        <v>0</v>
      </c>
      <c r="E17" s="324" t="str">
        <f>VLOOKUP("ゆり-"&amp;A17&amp;"-B",'選手データ（ゆり）'!E:L,4,0)</f>
        <v>中村千津子</v>
      </c>
      <c r="F17" s="325" t="s">
        <v>1</v>
      </c>
      <c r="G17" s="328" t="str">
        <f>VLOOKUP("ゆり-"&amp;A17&amp;"-A",'選手データ（ゆり）'!E:L,8,0)</f>
        <v>山口</v>
      </c>
      <c r="H17" s="326" t="s">
        <v>2</v>
      </c>
      <c r="I17" s="120"/>
      <c r="J17" s="121"/>
      <c r="K17" s="189"/>
      <c r="L17" s="121"/>
      <c r="M17" s="190"/>
      <c r="N17" s="123"/>
      <c r="O17" s="123"/>
      <c r="P17" s="123"/>
      <c r="Q17" s="168"/>
      <c r="R17" s="124"/>
      <c r="S17" s="159"/>
      <c r="T17" s="124"/>
      <c r="U17" s="124"/>
      <c r="V17" s="230"/>
      <c r="W17" s="147"/>
      <c r="X17" s="159"/>
      <c r="Y17" s="124"/>
      <c r="Z17" s="128"/>
      <c r="AA17" s="324" t="str">
        <f>VLOOKUP("ゆり-"&amp;AG17&amp;"-A",'選手データ（ゆり）'!E:L,4,0)</f>
        <v>金住三枝子</v>
      </c>
      <c r="AB17" s="329" t="s">
        <v>0</v>
      </c>
      <c r="AC17" s="324" t="str">
        <f>VLOOKUP("ゆり-"&amp;AG17&amp;"-B",'選手データ（ゆり）'!E:L,4,0)</f>
        <v>松本孝子</v>
      </c>
      <c r="AD17" s="325" t="s">
        <v>1</v>
      </c>
      <c r="AE17" s="328" t="str">
        <f>VLOOKUP("ゆり-"&amp;AG17&amp;"-A",'選手データ（ゆり）'!E:L,8,0)</f>
        <v>岐阜</v>
      </c>
      <c r="AF17" s="326" t="s">
        <v>2</v>
      </c>
      <c r="AG17" s="327">
        <v>30</v>
      </c>
      <c r="AH17" s="327">
        <v>48</v>
      </c>
      <c r="AI17" s="324" t="str">
        <f>VLOOKUP("ゆり-"&amp;AH17&amp;"-A",'選手データ（ゆり）'!E:L,4,0)</f>
        <v>黒木美由紀</v>
      </c>
      <c r="AJ17" s="329" t="s">
        <v>0</v>
      </c>
      <c r="AK17" s="324" t="str">
        <f>VLOOKUP("ゆり-"&amp;AH17&amp;"-B",'選手データ（ゆり）'!E:L,4,0)</f>
        <v>久保洋子</v>
      </c>
      <c r="AL17" s="325" t="s">
        <v>1</v>
      </c>
      <c r="AM17" s="127" t="str">
        <f>VLOOKUP("ゆり-"&amp;AH17&amp;"-A",'選手データ（ゆり）'!E:L,8,0)</f>
        <v>鳥取</v>
      </c>
      <c r="AN17" s="326" t="s">
        <v>2</v>
      </c>
      <c r="AO17" s="120"/>
      <c r="AP17" s="133"/>
      <c r="AQ17" s="141"/>
      <c r="AR17" s="157"/>
      <c r="AS17" s="123"/>
      <c r="AT17" s="123"/>
      <c r="AU17" s="123"/>
      <c r="AV17" s="168"/>
      <c r="AW17" s="124"/>
      <c r="AX17" s="159"/>
      <c r="AY17" s="124"/>
      <c r="AZ17" s="124"/>
      <c r="BA17" s="230"/>
      <c r="BB17" s="230"/>
      <c r="BC17" s="224"/>
      <c r="BD17" s="128"/>
      <c r="BE17" s="324" t="str">
        <f>VLOOKUP("ゆり-"&amp;BK17&amp;"-A",'選手データ（ゆり）'!E:L,4,0)</f>
        <v>鈴木純子</v>
      </c>
      <c r="BF17" s="329" t="s">
        <v>0</v>
      </c>
      <c r="BG17" s="324" t="str">
        <f>VLOOKUP("ゆり-"&amp;BK17&amp;"-B",'選手データ（ゆり）'!E:L,4,0)</f>
        <v>木村洋子</v>
      </c>
      <c r="BH17" s="325" t="s">
        <v>1</v>
      </c>
      <c r="BI17" s="328" t="str">
        <f>VLOOKUP("ゆり-"&amp;BK17&amp;"-A",'選手データ（ゆり）'!E:L,8,0)</f>
        <v>栃木</v>
      </c>
      <c r="BJ17" s="326" t="s">
        <v>2</v>
      </c>
      <c r="BK17" s="330">
        <v>66</v>
      </c>
    </row>
    <row r="18" spans="1:63" s="130" customFormat="1" ht="26.25" customHeight="1" thickTop="1">
      <c r="A18" s="327"/>
      <c r="B18" s="115"/>
      <c r="C18" s="324"/>
      <c r="D18" s="329"/>
      <c r="E18" s="324"/>
      <c r="F18" s="325"/>
      <c r="G18" s="328">
        <f>IF(VLOOKUP("ゆり-"&amp;A17&amp;"-B",'選手データ（ゆり）'!E:L,8,0)=G17,"",VLOOKUP("ゆり-"&amp;A17&amp;"-B",'選手データ（ゆり）'!E:L,8,0))</f>
      </c>
      <c r="H18" s="326"/>
      <c r="I18" s="120"/>
      <c r="J18" s="133"/>
      <c r="K18" s="150" t="s">
        <v>415</v>
      </c>
      <c r="L18" s="150"/>
      <c r="M18" s="150" t="s">
        <v>415</v>
      </c>
      <c r="N18" s="123"/>
      <c r="O18" s="123"/>
      <c r="P18" s="123"/>
      <c r="Q18" s="168"/>
      <c r="R18" s="136"/>
      <c r="S18" s="159"/>
      <c r="T18" s="124"/>
      <c r="U18" s="124"/>
      <c r="V18" s="229">
        <v>1</v>
      </c>
      <c r="W18" s="154"/>
      <c r="X18" s="154" t="s">
        <v>415</v>
      </c>
      <c r="Y18" s="139"/>
      <c r="Z18" s="128"/>
      <c r="AA18" s="324"/>
      <c r="AB18" s="329"/>
      <c r="AC18" s="324"/>
      <c r="AD18" s="325"/>
      <c r="AE18" s="328">
        <f>IF(VLOOKUP("ゆり-"&amp;AG17&amp;"-B",'選手データ（ゆり）'!E:L,8,0)=AE17,"",VLOOKUP("ゆり-"&amp;AG17&amp;"-B",'選手データ（ゆり）'!E:L,8,0))</f>
      </c>
      <c r="AF18" s="326"/>
      <c r="AG18" s="327"/>
      <c r="AH18" s="327"/>
      <c r="AI18" s="324"/>
      <c r="AJ18" s="329"/>
      <c r="AK18" s="324"/>
      <c r="AL18" s="325"/>
      <c r="AM18" s="137" t="str">
        <f>IF(VLOOKUP("ゆり-"&amp;AH17&amp;"-B",'選手データ（ゆり）'!E:L,8,0)=AM17,"",VLOOKUP("ゆり-"&amp;AH17&amp;"-B",'選手データ（ゆり）'!E:L,8,0))</f>
        <v>北海道</v>
      </c>
      <c r="AN18" s="326"/>
      <c r="AO18" s="120"/>
      <c r="AP18" s="151"/>
      <c r="AQ18" s="186" t="s">
        <v>415</v>
      </c>
      <c r="AR18" s="261">
        <v>3</v>
      </c>
      <c r="AS18" s="123"/>
      <c r="AT18" s="123"/>
      <c r="AU18" s="123"/>
      <c r="AV18" s="168"/>
      <c r="AW18" s="124"/>
      <c r="AX18" s="159"/>
      <c r="AY18" s="124"/>
      <c r="AZ18" s="124"/>
      <c r="BA18" s="229">
        <v>1</v>
      </c>
      <c r="BB18" s="229">
        <v>1</v>
      </c>
      <c r="BC18" s="228"/>
      <c r="BD18" s="128"/>
      <c r="BE18" s="324"/>
      <c r="BF18" s="329"/>
      <c r="BG18" s="324"/>
      <c r="BH18" s="325"/>
      <c r="BI18" s="328">
        <f>IF(VLOOKUP("ゆり-"&amp;BK17&amp;"-B",'選手データ（ゆり）'!E:L,8,0)=BI17,"",VLOOKUP("ゆり-"&amp;BK17&amp;"-B",'選手データ（ゆり）'!E:L,8,0))</f>
      </c>
      <c r="BJ18" s="326"/>
      <c r="BK18" s="330"/>
    </row>
    <row r="19" spans="1:63" s="130" customFormat="1" ht="26.25" customHeight="1" thickBot="1">
      <c r="A19" s="115"/>
      <c r="B19" s="115"/>
      <c r="C19" s="116"/>
      <c r="D19" s="117"/>
      <c r="E19" s="116"/>
      <c r="F19" s="118"/>
      <c r="G19" s="137"/>
      <c r="H19" s="120"/>
      <c r="I19" s="120"/>
      <c r="J19" s="133"/>
      <c r="K19" s="133"/>
      <c r="L19" s="133"/>
      <c r="M19" s="123"/>
      <c r="N19" s="123"/>
      <c r="O19" s="238"/>
      <c r="P19" s="330">
        <v>2</v>
      </c>
      <c r="Q19" s="277"/>
      <c r="R19" s="136"/>
      <c r="S19" s="335" t="s">
        <v>415</v>
      </c>
      <c r="T19" s="124"/>
      <c r="U19" s="124"/>
      <c r="V19" s="124"/>
      <c r="W19" s="124"/>
      <c r="X19" s="124"/>
      <c r="Y19" s="124"/>
      <c r="Z19" s="128"/>
      <c r="AA19" s="116"/>
      <c r="AB19" s="117"/>
      <c r="AC19" s="116"/>
      <c r="AD19" s="118"/>
      <c r="AE19" s="328"/>
      <c r="AF19" s="120"/>
      <c r="AG19" s="115"/>
      <c r="AH19" s="115"/>
      <c r="AI19" s="116"/>
      <c r="AJ19" s="117"/>
      <c r="AK19" s="116"/>
      <c r="AL19" s="118"/>
      <c r="AM19" s="137"/>
      <c r="AN19" s="120"/>
      <c r="AO19" s="120"/>
      <c r="AP19" s="133"/>
      <c r="AQ19" s="133"/>
      <c r="AR19" s="123"/>
      <c r="AS19" s="123"/>
      <c r="AT19" s="238"/>
      <c r="AU19" s="330">
        <v>0</v>
      </c>
      <c r="AV19" s="191"/>
      <c r="AW19" s="163"/>
      <c r="AX19" s="335" t="s">
        <v>415</v>
      </c>
      <c r="AY19" s="124"/>
      <c r="AZ19" s="124"/>
      <c r="BA19" s="224"/>
      <c r="BB19" s="224"/>
      <c r="BC19" s="224"/>
      <c r="BD19" s="128"/>
      <c r="BE19" s="116"/>
      <c r="BF19" s="117"/>
      <c r="BG19" s="116"/>
      <c r="BH19" s="118"/>
      <c r="BI19" s="328"/>
      <c r="BJ19" s="120"/>
      <c r="BK19" s="129"/>
    </row>
    <row r="20" spans="1:63" s="130" customFormat="1" ht="26.25" customHeight="1" thickTop="1">
      <c r="A20" s="115"/>
      <c r="B20" s="115"/>
      <c r="C20" s="116"/>
      <c r="D20" s="117"/>
      <c r="E20" s="116"/>
      <c r="F20" s="118"/>
      <c r="G20" s="137"/>
      <c r="H20" s="120"/>
      <c r="I20" s="120"/>
      <c r="J20" s="133"/>
      <c r="K20" s="133"/>
      <c r="L20" s="133"/>
      <c r="M20" s="123"/>
      <c r="N20" s="123"/>
      <c r="O20" s="238"/>
      <c r="P20" s="330"/>
      <c r="Q20" s="274"/>
      <c r="R20" s="193"/>
      <c r="S20" s="335"/>
      <c r="T20" s="124"/>
      <c r="U20" s="124"/>
      <c r="V20" s="124"/>
      <c r="W20" s="124"/>
      <c r="X20" s="124"/>
      <c r="Y20" s="124"/>
      <c r="Z20" s="128"/>
      <c r="AA20" s="116"/>
      <c r="AB20" s="117"/>
      <c r="AC20" s="116"/>
      <c r="AD20" s="118"/>
      <c r="AE20" s="328"/>
      <c r="AF20" s="120"/>
      <c r="AG20" s="115"/>
      <c r="AH20" s="115"/>
      <c r="AI20" s="116"/>
      <c r="AJ20" s="117"/>
      <c r="AK20" s="116"/>
      <c r="AL20" s="118"/>
      <c r="AM20" s="137"/>
      <c r="AN20" s="120"/>
      <c r="AO20" s="120"/>
      <c r="AP20" s="133"/>
      <c r="AQ20" s="133"/>
      <c r="AR20" s="123"/>
      <c r="AS20" s="123"/>
      <c r="AT20" s="238"/>
      <c r="AU20" s="330"/>
      <c r="AV20" s="192"/>
      <c r="AW20" s="135"/>
      <c r="AX20" s="335"/>
      <c r="AY20" s="124"/>
      <c r="AZ20" s="124"/>
      <c r="BA20" s="124"/>
      <c r="BB20" s="124"/>
      <c r="BC20" s="124"/>
      <c r="BD20" s="128"/>
      <c r="BE20" s="116"/>
      <c r="BF20" s="117"/>
      <c r="BG20" s="116"/>
      <c r="BH20" s="118"/>
      <c r="BI20" s="328"/>
      <c r="BJ20" s="120"/>
      <c r="BK20" s="129"/>
    </row>
    <row r="21" spans="1:63" s="130" customFormat="1" ht="26.25" customHeight="1" thickBot="1">
      <c r="A21" s="327">
        <v>10</v>
      </c>
      <c r="B21" s="115"/>
      <c r="C21" s="324" t="str">
        <f>VLOOKUP("ゆり-"&amp;A21&amp;"-A",'選手データ（ゆり）'!E:L,4,0)</f>
        <v>福田さとみ</v>
      </c>
      <c r="D21" s="329" t="s">
        <v>0</v>
      </c>
      <c r="E21" s="324" t="str">
        <f>VLOOKUP("ゆり-"&amp;A21&amp;"-B",'選手データ（ゆり）'!E:L,4,0)</f>
        <v>鳥羽敬子</v>
      </c>
      <c r="F21" s="325" t="s">
        <v>1</v>
      </c>
      <c r="G21" s="127" t="str">
        <f>VLOOKUP("ゆり-"&amp;A21&amp;"-A",'選手データ（ゆり）'!E:L,8,0)</f>
        <v>鳥取</v>
      </c>
      <c r="H21" s="326" t="s">
        <v>2</v>
      </c>
      <c r="I21" s="120"/>
      <c r="J21" s="194" t="s">
        <v>415</v>
      </c>
      <c r="K21" s="122"/>
      <c r="L21" s="122"/>
      <c r="M21" s="121" t="s">
        <v>415</v>
      </c>
      <c r="N21" s="123"/>
      <c r="O21" s="123"/>
      <c r="P21" s="152"/>
      <c r="Q21" s="195"/>
      <c r="R21" s="135"/>
      <c r="S21" s="124"/>
      <c r="T21" s="224"/>
      <c r="U21" s="224"/>
      <c r="V21" s="224">
        <v>0</v>
      </c>
      <c r="W21" s="224"/>
      <c r="X21" s="224"/>
      <c r="Y21" s="124" t="s">
        <v>415</v>
      </c>
      <c r="Z21" s="128"/>
      <c r="AA21" s="324" t="str">
        <f>VLOOKUP("ゆり-"&amp;AG21&amp;"-A",'選手データ（ゆり）'!E:L,4,0)</f>
        <v>鬼束二三江</v>
      </c>
      <c r="AB21" s="329" t="s">
        <v>0</v>
      </c>
      <c r="AC21" s="324" t="str">
        <f>VLOOKUP("ゆり-"&amp;AG21&amp;"-B",'選手データ（ゆり）'!E:L,4,0)</f>
        <v>田中直子</v>
      </c>
      <c r="AD21" s="325" t="s">
        <v>1</v>
      </c>
      <c r="AE21" s="328" t="str">
        <f>VLOOKUP("ゆり-"&amp;AG21&amp;"-A",'選手データ（ゆり）'!E:L,8,0)</f>
        <v>神奈川</v>
      </c>
      <c r="AF21" s="326" t="s">
        <v>2</v>
      </c>
      <c r="AG21" s="327">
        <v>31</v>
      </c>
      <c r="AH21" s="327">
        <v>49</v>
      </c>
      <c r="AI21" s="324" t="str">
        <f>VLOOKUP("ゆり-"&amp;AH21&amp;"-A",'選手データ（ゆり）'!E:L,4,0)</f>
        <v>内山淳子</v>
      </c>
      <c r="AJ21" s="329" t="s">
        <v>0</v>
      </c>
      <c r="AK21" s="324" t="str">
        <f>VLOOKUP("ゆり-"&amp;AH21&amp;"-B",'選手データ（ゆり）'!E:L,4,0)</f>
        <v>谷地喜代子</v>
      </c>
      <c r="AL21" s="325" t="s">
        <v>1</v>
      </c>
      <c r="AM21" s="127" t="str">
        <f>VLOOKUP("ゆり-"&amp;AH21&amp;"-A",'選手データ（ゆり）'!E:L,8,0)</f>
        <v>香川</v>
      </c>
      <c r="AN21" s="326" t="s">
        <v>2</v>
      </c>
      <c r="AO21" s="120"/>
      <c r="AP21" s="121" t="s">
        <v>415</v>
      </c>
      <c r="AQ21" s="122"/>
      <c r="AR21" s="121" t="s">
        <v>415</v>
      </c>
      <c r="AS21" s="123"/>
      <c r="AT21" s="238"/>
      <c r="AU21" s="214"/>
      <c r="AV21" s="195"/>
      <c r="AW21" s="135"/>
      <c r="AX21" s="124"/>
      <c r="AY21" s="124"/>
      <c r="AZ21" s="124"/>
      <c r="BA21" s="125" t="s">
        <v>415</v>
      </c>
      <c r="BB21" s="125"/>
      <c r="BC21" s="125" t="s">
        <v>415</v>
      </c>
      <c r="BD21" s="128"/>
      <c r="BE21" s="324" t="str">
        <f>VLOOKUP("ゆり-"&amp;BK21&amp;"-A",'選手データ（ゆり）'!E:L,4,0)</f>
        <v>浦　みどり</v>
      </c>
      <c r="BF21" s="329" t="s">
        <v>0</v>
      </c>
      <c r="BG21" s="324" t="str">
        <f>VLOOKUP("ゆり-"&amp;BK21&amp;"-B",'選手データ（ゆり）'!E:L,4,0)</f>
        <v>村瀬里美</v>
      </c>
      <c r="BH21" s="325" t="s">
        <v>1</v>
      </c>
      <c r="BI21" s="328" t="str">
        <f>VLOOKUP("ゆり-"&amp;BK21&amp;"-A",'選手データ（ゆり）'!E:L,8,0)</f>
        <v>兵庫</v>
      </c>
      <c r="BJ21" s="326" t="s">
        <v>2</v>
      </c>
      <c r="BK21" s="330">
        <v>67</v>
      </c>
    </row>
    <row r="22" spans="1:63" s="130" customFormat="1" ht="26.25" customHeight="1" thickTop="1">
      <c r="A22" s="327"/>
      <c r="B22" s="115"/>
      <c r="C22" s="324"/>
      <c r="D22" s="329"/>
      <c r="E22" s="324"/>
      <c r="F22" s="325"/>
      <c r="G22" s="137" t="str">
        <f>IF(VLOOKUP("ゆり-"&amp;A21&amp;"-B",'選手データ（ゆり）'!E:L,8,0)=G21,"",VLOOKUP("ゆり-"&amp;A21&amp;"-B",'選手データ（ゆり）'!E:L,8,0))</f>
        <v>三重</v>
      </c>
      <c r="H22" s="326"/>
      <c r="I22" s="120"/>
      <c r="J22" s="123"/>
      <c r="K22" s="167"/>
      <c r="L22" s="123"/>
      <c r="M22" s="134"/>
      <c r="N22" s="123"/>
      <c r="O22" s="123"/>
      <c r="P22" s="152"/>
      <c r="Q22" s="195"/>
      <c r="R22" s="135"/>
      <c r="S22" s="124"/>
      <c r="T22" s="224"/>
      <c r="U22" s="224"/>
      <c r="V22" s="226"/>
      <c r="W22" s="228"/>
      <c r="X22" s="228"/>
      <c r="Y22" s="138"/>
      <c r="Z22" s="128"/>
      <c r="AA22" s="324"/>
      <c r="AB22" s="329"/>
      <c r="AC22" s="324"/>
      <c r="AD22" s="325"/>
      <c r="AE22" s="328">
        <f>IF(VLOOKUP("ゆり-"&amp;AG21&amp;"-B",'選手データ（ゆり）'!E:L,8,0)=AE21,"",VLOOKUP("ゆり-"&amp;AG21&amp;"-B",'選手データ（ゆり）'!E:L,8,0))</f>
      </c>
      <c r="AF22" s="326"/>
      <c r="AG22" s="327"/>
      <c r="AH22" s="327"/>
      <c r="AI22" s="324"/>
      <c r="AJ22" s="329"/>
      <c r="AK22" s="324"/>
      <c r="AL22" s="325"/>
      <c r="AM22" s="137" t="str">
        <f>IF(VLOOKUP("ゆり-"&amp;AH21&amp;"-B",'選手データ（ゆり）'!E:L,8,0)=AM21,"",VLOOKUP("ゆり-"&amp;AH21&amp;"-B",'選手データ（ゆり）'!E:L,8,0))</f>
        <v>大阪</v>
      </c>
      <c r="AN22" s="326"/>
      <c r="AO22" s="120"/>
      <c r="AP22" s="131"/>
      <c r="AQ22" s="133"/>
      <c r="AR22" s="134"/>
      <c r="AS22" s="123"/>
      <c r="AT22" s="123"/>
      <c r="AU22" s="152"/>
      <c r="AV22" s="195"/>
      <c r="AW22" s="135"/>
      <c r="AX22" s="124"/>
      <c r="AY22" s="124"/>
      <c r="AZ22" s="135"/>
      <c r="BA22" s="124"/>
      <c r="BB22" s="124"/>
      <c r="BC22" s="159"/>
      <c r="BD22" s="128"/>
      <c r="BE22" s="324"/>
      <c r="BF22" s="329"/>
      <c r="BG22" s="324"/>
      <c r="BH22" s="325"/>
      <c r="BI22" s="328">
        <f>IF(VLOOKUP("ゆり-"&amp;BK21&amp;"-B",'選手データ（ゆり）'!E:L,8,0)=BI21,"",VLOOKUP("ゆり-"&amp;BK21&amp;"-B",'選手データ（ゆり）'!E:L,8,0))</f>
      </c>
      <c r="BJ22" s="326"/>
      <c r="BK22" s="330"/>
    </row>
    <row r="23" spans="1:63" s="130" customFormat="1" ht="26.25" customHeight="1" thickBot="1">
      <c r="A23" s="327">
        <v>11</v>
      </c>
      <c r="B23" s="115"/>
      <c r="C23" s="324" t="str">
        <f>VLOOKUP("ゆり-"&amp;A23&amp;"-A",'選手データ（ゆり）'!E:L,4,0)</f>
        <v>北口玲子</v>
      </c>
      <c r="D23" s="329" t="s">
        <v>0</v>
      </c>
      <c r="E23" s="324" t="str">
        <f>VLOOKUP("ゆり-"&amp;A23&amp;"-B",'選手データ（ゆり）'!E:L,4,0)</f>
        <v>肥後恵子</v>
      </c>
      <c r="F23" s="325" t="s">
        <v>1</v>
      </c>
      <c r="G23" s="328" t="str">
        <f>VLOOKUP("ゆり-"&amp;A23&amp;"-A",'選手データ（ゆり）'!E:L,8,0)</f>
        <v>大阪</v>
      </c>
      <c r="H23" s="326" t="s">
        <v>2</v>
      </c>
      <c r="I23" s="120"/>
      <c r="J23" s="142"/>
      <c r="K23" s="148" t="s">
        <v>415</v>
      </c>
      <c r="L23" s="142"/>
      <c r="M23" s="169"/>
      <c r="N23" s="348" t="s">
        <v>415</v>
      </c>
      <c r="O23" s="348"/>
      <c r="P23" s="152"/>
      <c r="Q23" s="195"/>
      <c r="R23" s="135"/>
      <c r="S23" s="124"/>
      <c r="T23" s="340">
        <v>1</v>
      </c>
      <c r="U23" s="347"/>
      <c r="V23" s="332">
        <v>1</v>
      </c>
      <c r="W23" s="333"/>
      <c r="X23" s="334"/>
      <c r="Y23" s="230"/>
      <c r="Z23" s="128"/>
      <c r="AA23" s="324" t="str">
        <f>VLOOKUP("ゆり-"&amp;AG23&amp;"-A",'選手データ（ゆり）'!E:L,4,0)</f>
        <v>赤井里美</v>
      </c>
      <c r="AB23" s="329" t="s">
        <v>0</v>
      </c>
      <c r="AC23" s="324" t="str">
        <f>VLOOKUP("ゆり-"&amp;AG23&amp;"-B",'選手データ（ゆり）'!E:L,4,0)</f>
        <v>福園由紀代</v>
      </c>
      <c r="AD23" s="325" t="s">
        <v>1</v>
      </c>
      <c r="AE23" s="328" t="str">
        <f>VLOOKUP("ゆり-"&amp;AG23&amp;"-A",'選手データ（ゆり）'!E:L,8,0)</f>
        <v>兵庫</v>
      </c>
      <c r="AF23" s="326" t="s">
        <v>2</v>
      </c>
      <c r="AG23" s="327">
        <v>32</v>
      </c>
      <c r="AH23" s="327">
        <v>50</v>
      </c>
      <c r="AI23" s="324" t="str">
        <f>VLOOKUP("ゆり-"&amp;AH23&amp;"-A",'選手データ（ゆり）'!E:L,4,0)</f>
        <v>田辺芳恵</v>
      </c>
      <c r="AJ23" s="329" t="s">
        <v>0</v>
      </c>
      <c r="AK23" s="324" t="str">
        <f>VLOOKUP("ゆり-"&amp;AH23&amp;"-B",'選手データ（ゆり）'!E:L,4,0)</f>
        <v>宮森久美子</v>
      </c>
      <c r="AL23" s="325" t="s">
        <v>1</v>
      </c>
      <c r="AM23" s="328" t="str">
        <f>VLOOKUP("ゆり-"&amp;AH23&amp;"-A",'選手データ（ゆり）'!E:L,8,0)</f>
        <v>広島</v>
      </c>
      <c r="AN23" s="326" t="s">
        <v>2</v>
      </c>
      <c r="AO23" s="120"/>
      <c r="AP23" s="141"/>
      <c r="AQ23" s="148" t="s">
        <v>415</v>
      </c>
      <c r="AR23" s="144"/>
      <c r="AS23" s="123" t="s">
        <v>415</v>
      </c>
      <c r="AT23" s="123"/>
      <c r="AU23" s="152"/>
      <c r="AV23" s="195"/>
      <c r="AW23" s="135"/>
      <c r="AX23" s="124"/>
      <c r="AY23" s="219"/>
      <c r="AZ23" s="264">
        <v>3</v>
      </c>
      <c r="BA23" s="143"/>
      <c r="BB23" s="171" t="s">
        <v>415</v>
      </c>
      <c r="BC23" s="160"/>
      <c r="BD23" s="128"/>
      <c r="BE23" s="324" t="str">
        <f>VLOOKUP("ゆり-"&amp;BK23&amp;"-A",'選手データ（ゆり）'!E:L,4,0)</f>
        <v>金子典子</v>
      </c>
      <c r="BF23" s="329" t="s">
        <v>0</v>
      </c>
      <c r="BG23" s="324" t="str">
        <f>VLOOKUP("ゆり-"&amp;BK23&amp;"-B",'選手データ（ゆり）'!E:L,4,0)</f>
        <v>大塚久美子</v>
      </c>
      <c r="BH23" s="325" t="s">
        <v>1</v>
      </c>
      <c r="BI23" s="328" t="str">
        <f>VLOOKUP("ゆり-"&amp;BK23&amp;"-A",'選手データ（ゆり）'!E:L,8,0)</f>
        <v>埼玉</v>
      </c>
      <c r="BJ23" s="326" t="s">
        <v>2</v>
      </c>
      <c r="BK23" s="330">
        <v>68</v>
      </c>
    </row>
    <row r="24" spans="1:63" s="130" customFormat="1" ht="26.25" customHeight="1" thickTop="1">
      <c r="A24" s="327"/>
      <c r="B24" s="115"/>
      <c r="C24" s="324"/>
      <c r="D24" s="329"/>
      <c r="E24" s="324"/>
      <c r="F24" s="325"/>
      <c r="G24" s="328">
        <f>IF(VLOOKUP("ゆり-"&amp;A23&amp;"-B",'選手データ（ゆり）'!E:L,8,0)=G23,"",VLOOKUP("ゆり-"&amp;A23&amp;"-B",'選手データ（ゆり）'!E:L,8,0))</f>
      </c>
      <c r="H24" s="326"/>
      <c r="I24" s="120"/>
      <c r="J24" s="211">
        <v>0</v>
      </c>
      <c r="K24" s="241"/>
      <c r="L24" s="238"/>
      <c r="M24" s="241"/>
      <c r="N24" s="275"/>
      <c r="O24" s="123"/>
      <c r="P24" s="152"/>
      <c r="Q24" s="195"/>
      <c r="R24" s="135"/>
      <c r="S24" s="124"/>
      <c r="T24" s="224"/>
      <c r="U24" s="256"/>
      <c r="V24" s="228"/>
      <c r="W24" s="228"/>
      <c r="X24" s="226"/>
      <c r="Y24" s="229">
        <v>3</v>
      </c>
      <c r="Z24" s="128"/>
      <c r="AA24" s="324"/>
      <c r="AB24" s="329"/>
      <c r="AC24" s="324"/>
      <c r="AD24" s="325"/>
      <c r="AE24" s="328">
        <f>IF(VLOOKUP("ゆり-"&amp;AG23&amp;"-B",'選手データ（ゆり）'!E:L,8,0)=AE23,"",VLOOKUP("ゆり-"&amp;AG23&amp;"-B",'選手データ（ゆり）'!E:L,8,0))</f>
      </c>
      <c r="AF24" s="326"/>
      <c r="AG24" s="327"/>
      <c r="AH24" s="327"/>
      <c r="AI24" s="324"/>
      <c r="AJ24" s="329"/>
      <c r="AK24" s="324"/>
      <c r="AL24" s="325"/>
      <c r="AM24" s="328">
        <f>IF(VLOOKUP("ゆり-"&amp;AH23&amp;"-B",'選手データ（ゆり）'!E:L,8,0)=AM23,"",VLOOKUP("ゆり-"&amp;AH23&amp;"-B",'選手データ（ゆり）'!E:L,8,0))</f>
      </c>
      <c r="AN24" s="326"/>
      <c r="AO24" s="120"/>
      <c r="AP24" s="262">
        <v>0</v>
      </c>
      <c r="AQ24" s="250"/>
      <c r="AR24" s="241"/>
      <c r="AS24" s="153"/>
      <c r="AT24" s="123"/>
      <c r="AU24" s="152"/>
      <c r="AV24" s="195"/>
      <c r="AW24" s="135"/>
      <c r="AX24" s="124"/>
      <c r="AY24" s="224"/>
      <c r="AZ24" s="225"/>
      <c r="BA24" s="226"/>
      <c r="BB24" s="226"/>
      <c r="BC24" s="229">
        <v>0</v>
      </c>
      <c r="BD24" s="128"/>
      <c r="BE24" s="324"/>
      <c r="BF24" s="329"/>
      <c r="BG24" s="324"/>
      <c r="BH24" s="325"/>
      <c r="BI24" s="328">
        <f>IF(VLOOKUP("ゆり-"&amp;BK23&amp;"-B",'選手データ（ゆり）'!E:L,8,0)=BI23,"",VLOOKUP("ゆり-"&amp;BK23&amp;"-B",'選手データ（ゆり）'!E:L,8,0))</f>
      </c>
      <c r="BJ24" s="326"/>
      <c r="BK24" s="330"/>
    </row>
    <row r="25" spans="1:63" s="130" customFormat="1" ht="26.25" customHeight="1" thickBot="1">
      <c r="A25" s="327">
        <v>12</v>
      </c>
      <c r="B25" s="115"/>
      <c r="C25" s="324" t="str">
        <f>VLOOKUP("ゆり-"&amp;A25&amp;"-A",'選手データ（ゆり）'!E:L,4,0)</f>
        <v>河内葉子</v>
      </c>
      <c r="D25" s="329" t="s">
        <v>0</v>
      </c>
      <c r="E25" s="324" t="str">
        <f>VLOOKUP("ゆり-"&amp;A25&amp;"-B",'選手データ（ゆり）'!E:L,4,0)</f>
        <v>宮川早苗</v>
      </c>
      <c r="F25" s="325" t="s">
        <v>1</v>
      </c>
      <c r="G25" s="328" t="str">
        <f>VLOOKUP("ゆり-"&amp;A25&amp;"-A",'選手データ（ゆり）'!E:L,8,0)</f>
        <v>群馬</v>
      </c>
      <c r="H25" s="326" t="s">
        <v>2</v>
      </c>
      <c r="I25" s="120"/>
      <c r="J25" s="242"/>
      <c r="K25" s="217"/>
      <c r="L25" s="242"/>
      <c r="M25" s="217"/>
      <c r="N25" s="233"/>
      <c r="O25" s="123"/>
      <c r="P25" s="152"/>
      <c r="Q25" s="195"/>
      <c r="R25" s="135"/>
      <c r="S25" s="124"/>
      <c r="T25" s="124"/>
      <c r="U25" s="161"/>
      <c r="V25" s="124"/>
      <c r="W25" s="125"/>
      <c r="X25" s="176"/>
      <c r="Y25" s="125"/>
      <c r="Z25" s="128"/>
      <c r="AA25" s="324" t="str">
        <f>VLOOKUP("ゆり-"&amp;AG25&amp;"-A",'選手データ（ゆり）'!E:L,4,0)</f>
        <v>寺地敦子</v>
      </c>
      <c r="AB25" s="329" t="s">
        <v>0</v>
      </c>
      <c r="AC25" s="324" t="str">
        <f>VLOOKUP("ゆり-"&amp;AG25&amp;"-B",'選手データ（ゆり）'!E:L,4,0)</f>
        <v>八原久美子</v>
      </c>
      <c r="AD25" s="325" t="s">
        <v>1</v>
      </c>
      <c r="AE25" s="328" t="str">
        <f>VLOOKUP("ゆり-"&amp;AG25&amp;"-A",'選手データ（ゆり）'!E:L,8,0)</f>
        <v>鳥取</v>
      </c>
      <c r="AF25" s="326" t="s">
        <v>2</v>
      </c>
      <c r="AG25" s="327">
        <v>33</v>
      </c>
      <c r="AH25" s="327">
        <v>51</v>
      </c>
      <c r="AI25" s="324" t="str">
        <f>VLOOKUP("ゆり-"&amp;AH25&amp;"-A",'選手データ（ゆり）'!E:L,4,0)</f>
        <v>田中春江</v>
      </c>
      <c r="AJ25" s="329" t="s">
        <v>0</v>
      </c>
      <c r="AK25" s="324" t="str">
        <f>VLOOKUP("ゆり-"&amp;AH25&amp;"-B",'選手データ（ゆり）'!E:L,4,0)</f>
        <v>吉岡和美</v>
      </c>
      <c r="AL25" s="325" t="s">
        <v>1</v>
      </c>
      <c r="AM25" s="328" t="str">
        <f>VLOOKUP("ゆり-"&amp;AH25&amp;"-A",'選手データ（ゆり）'!E:L,8,0)</f>
        <v>徳島</v>
      </c>
      <c r="AN25" s="326" t="s">
        <v>2</v>
      </c>
      <c r="AO25" s="120"/>
      <c r="AP25" s="218"/>
      <c r="AQ25" s="263"/>
      <c r="AR25" s="214"/>
      <c r="AS25" s="158"/>
      <c r="AT25" s="123"/>
      <c r="AU25" s="152"/>
      <c r="AV25" s="195"/>
      <c r="AW25" s="135"/>
      <c r="AX25" s="124"/>
      <c r="AY25" s="224"/>
      <c r="AZ25" s="230"/>
      <c r="BA25" s="230"/>
      <c r="BB25" s="230"/>
      <c r="BC25" s="224"/>
      <c r="BD25" s="128"/>
      <c r="BE25" s="324" t="str">
        <f>VLOOKUP("ゆり-"&amp;BK25&amp;"-A",'選手データ（ゆり）'!E:L,4,0)</f>
        <v>斉藤裕子</v>
      </c>
      <c r="BF25" s="329" t="s">
        <v>0</v>
      </c>
      <c r="BG25" s="324" t="str">
        <f>VLOOKUP("ゆり-"&amp;BK25&amp;"-B",'選手データ（ゆり）'!E:L,4,0)</f>
        <v>松田ひろみ</v>
      </c>
      <c r="BH25" s="325" t="s">
        <v>1</v>
      </c>
      <c r="BI25" s="328" t="str">
        <f>VLOOKUP("ゆり-"&amp;BK25&amp;"-A",'選手データ（ゆり）'!E:L,8,0)</f>
        <v>鳥取</v>
      </c>
      <c r="BJ25" s="326" t="s">
        <v>2</v>
      </c>
      <c r="BK25" s="330">
        <v>69</v>
      </c>
    </row>
    <row r="26" spans="1:63" s="130" customFormat="1" ht="26.25" customHeight="1" thickBot="1" thickTop="1">
      <c r="A26" s="327"/>
      <c r="B26" s="115"/>
      <c r="C26" s="324"/>
      <c r="D26" s="329"/>
      <c r="E26" s="324"/>
      <c r="F26" s="325"/>
      <c r="G26" s="328">
        <f>IF(VLOOKUP("ゆり-"&amp;A25&amp;"-B",'選手データ（ゆり）'!E:L,8,0)=G25,"",VLOOKUP("ゆり-"&amp;A25&amp;"-B",'選手データ（ゆり）'!E:L,8,0))</f>
      </c>
      <c r="H26" s="326"/>
      <c r="I26" s="120"/>
      <c r="J26" s="218"/>
      <c r="K26" s="211">
        <v>0</v>
      </c>
      <c r="L26" s="211"/>
      <c r="M26" s="211">
        <v>1</v>
      </c>
      <c r="N26" s="233"/>
      <c r="O26" s="345">
        <v>1</v>
      </c>
      <c r="P26" s="346"/>
      <c r="Q26" s="195"/>
      <c r="R26" s="135"/>
      <c r="S26" s="340">
        <v>0</v>
      </c>
      <c r="T26" s="347"/>
      <c r="U26" s="159"/>
      <c r="V26" s="196" t="s">
        <v>415</v>
      </c>
      <c r="W26" s="164"/>
      <c r="X26" s="164" t="s">
        <v>415</v>
      </c>
      <c r="Y26" s="124"/>
      <c r="Z26" s="128"/>
      <c r="AA26" s="324"/>
      <c r="AB26" s="329"/>
      <c r="AC26" s="324"/>
      <c r="AD26" s="325"/>
      <c r="AE26" s="328">
        <f>IF(VLOOKUP("ゆり-"&amp;AG25&amp;"-B",'選手データ（ゆり）'!E:L,8,0)=AE25,"",VLOOKUP("ゆり-"&amp;AG25&amp;"-B",'選手データ（ゆり）'!E:L,8,0))</f>
      </c>
      <c r="AF26" s="326"/>
      <c r="AG26" s="327"/>
      <c r="AH26" s="327"/>
      <c r="AI26" s="324"/>
      <c r="AJ26" s="329"/>
      <c r="AK26" s="324"/>
      <c r="AL26" s="325"/>
      <c r="AM26" s="328">
        <f>IF(VLOOKUP("ゆり-"&amp;AH25&amp;"-B",'選手データ（ゆり）'!E:L,8,0)=AM25,"",VLOOKUP("ゆり-"&amp;AH25&amp;"-B",'選手データ（ゆり）'!E:L,8,0))</f>
      </c>
      <c r="AN26" s="326"/>
      <c r="AO26" s="120"/>
      <c r="AP26" s="212"/>
      <c r="AQ26" s="261">
        <v>2</v>
      </c>
      <c r="AR26" s="261">
        <v>1</v>
      </c>
      <c r="AS26" s="158"/>
      <c r="AT26" s="123" t="s">
        <v>415</v>
      </c>
      <c r="AU26" s="149"/>
      <c r="AV26" s="195"/>
      <c r="AW26" s="135"/>
      <c r="AX26" s="145"/>
      <c r="AY26" s="255">
        <v>1</v>
      </c>
      <c r="AZ26" s="230"/>
      <c r="BA26" s="229">
        <v>0</v>
      </c>
      <c r="BB26" s="229">
        <v>3</v>
      </c>
      <c r="BC26" s="228"/>
      <c r="BD26" s="128"/>
      <c r="BE26" s="324"/>
      <c r="BF26" s="329"/>
      <c r="BG26" s="324"/>
      <c r="BH26" s="325"/>
      <c r="BI26" s="328">
        <f>IF(VLOOKUP("ゆり-"&amp;BK25&amp;"-B",'選手データ（ゆり）'!E:L,8,0)=BI25,"",VLOOKUP("ゆり-"&amp;BK25&amp;"-B",'選手データ（ゆり）'!E:L,8,0))</f>
      </c>
      <c r="BJ26" s="326"/>
      <c r="BK26" s="330"/>
    </row>
    <row r="27" spans="1:63" s="130" customFormat="1" ht="26.25" customHeight="1" thickTop="1">
      <c r="A27" s="327">
        <v>13</v>
      </c>
      <c r="B27" s="115"/>
      <c r="C27" s="324" t="str">
        <f>VLOOKUP("ゆり-"&amp;A27&amp;"-A",'選手データ（ゆり）'!E:L,4,0)</f>
        <v>新見よしの</v>
      </c>
      <c r="D27" s="329" t="s">
        <v>0</v>
      </c>
      <c r="E27" s="324" t="str">
        <f>VLOOKUP("ゆり-"&amp;A27&amp;"-B",'選手データ（ゆり）'!E:L,4,0)</f>
        <v>林　　厚子</v>
      </c>
      <c r="F27" s="325" t="s">
        <v>1</v>
      </c>
      <c r="G27" s="328" t="str">
        <f>VLOOKUP("ゆり-"&amp;A27&amp;"-A",'選手データ（ゆり）'!E:L,8,0)</f>
        <v>愛知</v>
      </c>
      <c r="H27" s="326" t="s">
        <v>2</v>
      </c>
      <c r="I27" s="120"/>
      <c r="J27" s="123"/>
      <c r="K27" s="238">
        <v>1</v>
      </c>
      <c r="L27" s="133"/>
      <c r="M27" s="123" t="s">
        <v>415</v>
      </c>
      <c r="N27" s="136"/>
      <c r="O27" s="184"/>
      <c r="P27" s="184"/>
      <c r="Q27" s="195"/>
      <c r="R27" s="135"/>
      <c r="S27" s="224"/>
      <c r="T27" s="256"/>
      <c r="U27" s="224"/>
      <c r="V27" s="224">
        <v>0</v>
      </c>
      <c r="W27" s="224"/>
      <c r="X27" s="224"/>
      <c r="Y27" s="224">
        <v>1</v>
      </c>
      <c r="Z27" s="128"/>
      <c r="AA27" s="324" t="str">
        <f>VLOOKUP("ゆり-"&amp;AG27&amp;"-A",'選手データ（ゆり）'!E:L,4,0)</f>
        <v>濵本清子</v>
      </c>
      <c r="AB27" s="329" t="s">
        <v>0</v>
      </c>
      <c r="AC27" s="324" t="str">
        <f>VLOOKUP("ゆり-"&amp;AG27&amp;"-B",'選手データ（ゆり）'!E:L,4,0)</f>
        <v>三島洋子</v>
      </c>
      <c r="AD27" s="325" t="s">
        <v>1</v>
      </c>
      <c r="AE27" s="328" t="str">
        <f>VLOOKUP("ゆり-"&amp;AG27&amp;"-A",'選手データ（ゆり）'!E:L,8,0)</f>
        <v>北海道</v>
      </c>
      <c r="AF27" s="326" t="s">
        <v>2</v>
      </c>
      <c r="AG27" s="327">
        <v>34</v>
      </c>
      <c r="AH27" s="327">
        <v>52</v>
      </c>
      <c r="AI27" s="324" t="str">
        <f>VLOOKUP("ゆり-"&amp;AH27&amp;"-A",'選手データ（ゆり）'!E:L,4,0)</f>
        <v>黒川直子</v>
      </c>
      <c r="AJ27" s="329" t="s">
        <v>0</v>
      </c>
      <c r="AK27" s="324" t="str">
        <f>VLOOKUP("ゆり-"&amp;AH27&amp;"-B",'選手データ（ゆり）'!E:L,4,0)</f>
        <v>大石光代</v>
      </c>
      <c r="AL27" s="325" t="s">
        <v>1</v>
      </c>
      <c r="AM27" s="328" t="str">
        <f>VLOOKUP("ゆり-"&amp;AH27&amp;"-A",'選手データ（ゆり）'!E:L,8,0)</f>
        <v>島根</v>
      </c>
      <c r="AN27" s="326" t="s">
        <v>2</v>
      </c>
      <c r="AO27" s="120"/>
      <c r="AP27" s="238">
        <v>1</v>
      </c>
      <c r="AQ27" s="133"/>
      <c r="AR27" s="123" t="s">
        <v>415</v>
      </c>
      <c r="AS27" s="152"/>
      <c r="AT27" s="153"/>
      <c r="AU27" s="152"/>
      <c r="AV27" s="195"/>
      <c r="AW27" s="135"/>
      <c r="AX27" s="124"/>
      <c r="AY27" s="257"/>
      <c r="AZ27" s="224"/>
      <c r="BA27" s="224">
        <v>0</v>
      </c>
      <c r="BB27" s="224"/>
      <c r="BC27" s="224">
        <v>0</v>
      </c>
      <c r="BD27" s="128"/>
      <c r="BE27" s="324" t="str">
        <f>VLOOKUP("ゆり-"&amp;BK27&amp;"-A",'選手データ（ゆり）'!E:L,4,0)</f>
        <v>重実裕子</v>
      </c>
      <c r="BF27" s="329" t="s">
        <v>0</v>
      </c>
      <c r="BG27" s="324" t="str">
        <f>VLOOKUP("ゆり-"&amp;BK27&amp;"-B",'選手データ（ゆり）'!E:L,4,0)</f>
        <v>岡部　　忍</v>
      </c>
      <c r="BH27" s="325" t="s">
        <v>1</v>
      </c>
      <c r="BI27" s="328" t="str">
        <f>VLOOKUP("ゆり-"&amp;BK27&amp;"-A",'選手データ（ゆり）'!E:L,8,0)</f>
        <v>岡山</v>
      </c>
      <c r="BJ27" s="326" t="s">
        <v>2</v>
      </c>
      <c r="BK27" s="330">
        <v>70</v>
      </c>
    </row>
    <row r="28" spans="1:63" s="130" customFormat="1" ht="26.25" customHeight="1">
      <c r="A28" s="327"/>
      <c r="B28" s="115"/>
      <c r="C28" s="324"/>
      <c r="D28" s="329"/>
      <c r="E28" s="324"/>
      <c r="F28" s="325"/>
      <c r="G28" s="328">
        <f>IF(VLOOKUP("ゆり-"&amp;A27&amp;"-B",'選手データ（ゆり）'!E:L,8,0)=G27,"",VLOOKUP("ゆり-"&amp;A27&amp;"-B",'選手データ（ゆり）'!E:L,8,0))</f>
      </c>
      <c r="H28" s="326"/>
      <c r="I28" s="120"/>
      <c r="J28" s="183"/>
      <c r="K28" s="240"/>
      <c r="L28" s="173"/>
      <c r="M28" s="172"/>
      <c r="N28" s="152"/>
      <c r="O28" s="152"/>
      <c r="P28" s="152"/>
      <c r="Q28" s="195"/>
      <c r="R28" s="135"/>
      <c r="S28" s="124"/>
      <c r="T28" s="161"/>
      <c r="U28" s="224"/>
      <c r="V28" s="226"/>
      <c r="W28" s="228"/>
      <c r="X28" s="228"/>
      <c r="Y28" s="226"/>
      <c r="Z28" s="128"/>
      <c r="AA28" s="324"/>
      <c r="AB28" s="329"/>
      <c r="AC28" s="324"/>
      <c r="AD28" s="325"/>
      <c r="AE28" s="328">
        <f>IF(VLOOKUP("ゆり-"&amp;AG27&amp;"-B",'選手データ（ゆり）'!E:L,8,0)=AE27,"",VLOOKUP("ゆり-"&amp;AG27&amp;"-B",'選手データ（ゆり）'!E:L,8,0))</f>
      </c>
      <c r="AF28" s="326"/>
      <c r="AG28" s="327"/>
      <c r="AH28" s="327"/>
      <c r="AI28" s="324"/>
      <c r="AJ28" s="329"/>
      <c r="AK28" s="324"/>
      <c r="AL28" s="325"/>
      <c r="AM28" s="328">
        <f>IF(VLOOKUP("ゆり-"&amp;AH27&amp;"-B",'選手データ（ゆり）'!E:L,8,0)=AM27,"",VLOOKUP("ゆり-"&amp;AH27&amp;"-B",'選手データ（ゆり）'!E:L,8,0))</f>
      </c>
      <c r="AN28" s="326"/>
      <c r="AO28" s="120"/>
      <c r="AP28" s="175"/>
      <c r="AQ28" s="151"/>
      <c r="AR28" s="172"/>
      <c r="AS28" s="152"/>
      <c r="AT28" s="158"/>
      <c r="AU28" s="152"/>
      <c r="AV28" s="158"/>
      <c r="AW28" s="174"/>
      <c r="AX28" s="124"/>
      <c r="AY28" s="257"/>
      <c r="AZ28" s="224"/>
      <c r="BA28" s="226"/>
      <c r="BB28" s="228"/>
      <c r="BC28" s="226"/>
      <c r="BD28" s="128"/>
      <c r="BE28" s="324"/>
      <c r="BF28" s="329"/>
      <c r="BG28" s="324"/>
      <c r="BH28" s="325"/>
      <c r="BI28" s="328">
        <f>IF(VLOOKUP("ゆり-"&amp;BK27&amp;"-B",'選手データ（ゆり）'!E:L,8,0)=BI27,"",VLOOKUP("ゆり-"&amp;BK27&amp;"-B",'選手データ（ゆり）'!E:L,8,0))</f>
      </c>
      <c r="BJ28" s="326"/>
      <c r="BK28" s="330"/>
    </row>
    <row r="29" spans="1:63" s="130" customFormat="1" ht="26.25" customHeight="1" thickBot="1">
      <c r="A29" s="327">
        <v>14</v>
      </c>
      <c r="B29" s="331" t="s">
        <v>416</v>
      </c>
      <c r="C29" s="324" t="str">
        <f>VLOOKUP("ゆり-"&amp;A29&amp;"-A",'選手データ（ゆり）'!E:L,4,0)</f>
        <v>乗松和子</v>
      </c>
      <c r="D29" s="329" t="s">
        <v>0</v>
      </c>
      <c r="E29" s="324" t="str">
        <f>VLOOKUP("ゆり-"&amp;A29&amp;"-B",'選手データ（ゆり）'!E:L,4,0)</f>
        <v>宮内典子</v>
      </c>
      <c r="F29" s="325" t="s">
        <v>1</v>
      </c>
      <c r="G29" s="328" t="str">
        <f>VLOOKUP("ゆり-"&amp;A29&amp;"-A",'選手データ（ゆり）'!E:L,8,0)</f>
        <v>愛媛</v>
      </c>
      <c r="H29" s="326" t="s">
        <v>2</v>
      </c>
      <c r="I29" s="120"/>
      <c r="J29" s="242"/>
      <c r="K29" s="254"/>
      <c r="L29" s="243" t="s">
        <v>416</v>
      </c>
      <c r="M29" s="259"/>
      <c r="N29" s="244"/>
      <c r="O29" s="244"/>
      <c r="P29" s="152"/>
      <c r="Q29" s="195"/>
      <c r="R29" s="135"/>
      <c r="S29" s="124"/>
      <c r="T29" s="161"/>
      <c r="U29" s="224"/>
      <c r="V29" s="254"/>
      <c r="W29" s="221"/>
      <c r="X29" s="223">
        <v>0</v>
      </c>
      <c r="Y29" s="230"/>
      <c r="Z29" s="128"/>
      <c r="AA29" s="324" t="str">
        <f>VLOOKUP("ゆり-"&amp;AG29&amp;"-A",'選手データ（ゆり）'!E:L,4,0)</f>
        <v>山越広子</v>
      </c>
      <c r="AB29" s="329" t="s">
        <v>0</v>
      </c>
      <c r="AC29" s="324" t="str">
        <f>VLOOKUP("ゆり-"&amp;AG29&amp;"-B",'選手データ（ゆり）'!E:L,4,0)</f>
        <v>永田悦栄</v>
      </c>
      <c r="AD29" s="325" t="s">
        <v>1</v>
      </c>
      <c r="AE29" s="328" t="str">
        <f>VLOOKUP("ゆり-"&amp;AG29&amp;"-A",'選手データ（ゆり）'!E:L,8,0)</f>
        <v>千葉</v>
      </c>
      <c r="AF29" s="326" t="s">
        <v>2</v>
      </c>
      <c r="AG29" s="327">
        <v>35</v>
      </c>
      <c r="AH29" s="327">
        <v>53</v>
      </c>
      <c r="AI29" s="324" t="str">
        <f>VLOOKUP("ゆり-"&amp;AH29&amp;"-A",'選手データ（ゆり）'!E:L,4,0)</f>
        <v>大野敦代</v>
      </c>
      <c r="AJ29" s="329" t="s">
        <v>0</v>
      </c>
      <c r="AK29" s="324" t="str">
        <f>VLOOKUP("ゆり-"&amp;AH29&amp;"-B",'選手データ（ゆり）'!E:L,4,0)</f>
        <v>森　　由香</v>
      </c>
      <c r="AL29" s="325" t="s">
        <v>1</v>
      </c>
      <c r="AM29" s="328" t="str">
        <f>VLOOKUP("ゆり-"&amp;AH29&amp;"-A",'選手データ（ゆり）'!E:L,8,0)</f>
        <v>兵庫</v>
      </c>
      <c r="AN29" s="326" t="s">
        <v>2</v>
      </c>
      <c r="AO29" s="120"/>
      <c r="AP29" s="197"/>
      <c r="AQ29" s="198" t="s">
        <v>415</v>
      </c>
      <c r="AR29" s="189"/>
      <c r="AS29" s="199"/>
      <c r="AT29" s="158"/>
      <c r="AU29" s="152"/>
      <c r="AV29" s="158"/>
      <c r="AW29" s="174"/>
      <c r="AX29" s="124"/>
      <c r="AY29" s="257"/>
      <c r="AZ29" s="265"/>
      <c r="BA29" s="254"/>
      <c r="BB29" s="223">
        <v>2</v>
      </c>
      <c r="BC29" s="230"/>
      <c r="BD29" s="128"/>
      <c r="BE29" s="324" t="str">
        <f>VLOOKUP("ゆり-"&amp;BK29&amp;"-A",'選手データ（ゆり）'!E:L,4,0)</f>
        <v>木藤公子</v>
      </c>
      <c r="BF29" s="329" t="s">
        <v>0</v>
      </c>
      <c r="BG29" s="324" t="str">
        <f>VLOOKUP("ゆり-"&amp;BK29&amp;"-B",'選手データ（ゆり）'!E:L,4,0)</f>
        <v>白石浩子</v>
      </c>
      <c r="BH29" s="325" t="s">
        <v>1</v>
      </c>
      <c r="BI29" s="328" t="str">
        <f>VLOOKUP("ゆり-"&amp;BK29&amp;"-A",'選手データ（ゆり）'!E:L,8,0)</f>
        <v>愛媛</v>
      </c>
      <c r="BJ29" s="326" t="s">
        <v>2</v>
      </c>
      <c r="BK29" s="330">
        <v>71</v>
      </c>
    </row>
    <row r="30" spans="1:63" s="130" customFormat="1" ht="26.25" customHeight="1" thickTop="1">
      <c r="A30" s="327"/>
      <c r="B30" s="331"/>
      <c r="C30" s="324"/>
      <c r="D30" s="329"/>
      <c r="E30" s="324"/>
      <c r="F30" s="325"/>
      <c r="G30" s="328">
        <f>IF(VLOOKUP("ゆり-"&amp;A29&amp;"-B",'選手データ（ゆり）'!E:L,8,0)=G29,"",VLOOKUP("ゆり-"&amp;A29&amp;"-B",'選手データ（ゆり）'!E:L,8,0))</f>
      </c>
      <c r="H30" s="326"/>
      <c r="I30" s="120"/>
      <c r="J30" s="261" t="s">
        <v>416</v>
      </c>
      <c r="K30" s="239"/>
      <c r="L30" s="273"/>
      <c r="M30" s="274"/>
      <c r="N30" s="342">
        <v>1</v>
      </c>
      <c r="O30" s="343"/>
      <c r="P30" s="152"/>
      <c r="Q30" s="195"/>
      <c r="R30" s="135"/>
      <c r="S30" s="124"/>
      <c r="T30" s="337" t="s">
        <v>415</v>
      </c>
      <c r="U30" s="344"/>
      <c r="V30" s="139"/>
      <c r="W30" s="139"/>
      <c r="X30" s="138"/>
      <c r="Y30" s="154" t="s">
        <v>415</v>
      </c>
      <c r="Z30" s="128"/>
      <c r="AA30" s="324"/>
      <c r="AB30" s="329"/>
      <c r="AC30" s="324"/>
      <c r="AD30" s="325"/>
      <c r="AE30" s="328">
        <f>IF(VLOOKUP("ゆり-"&amp;AG29&amp;"-B",'選手データ（ゆり）'!E:L,8,0)=AE29,"",VLOOKUP("ゆり-"&amp;AG29&amp;"-B",'選手データ（ゆり）'!E:L,8,0))</f>
      </c>
      <c r="AF30" s="326"/>
      <c r="AG30" s="327"/>
      <c r="AH30" s="327"/>
      <c r="AI30" s="324"/>
      <c r="AJ30" s="329"/>
      <c r="AK30" s="324"/>
      <c r="AL30" s="325"/>
      <c r="AM30" s="328">
        <f>IF(VLOOKUP("ゆり-"&amp;AH29&amp;"-B",'選手データ（ゆり）'!E:L,8,0)=AM29,"",VLOOKUP("ゆり-"&amp;AH29&amp;"-B",'選手データ（ゆり）'!E:L,8,0))</f>
      </c>
      <c r="AN30" s="326"/>
      <c r="AO30" s="120"/>
      <c r="AP30" s="150" t="s">
        <v>415</v>
      </c>
      <c r="AQ30" s="263"/>
      <c r="AR30" s="214"/>
      <c r="AS30" s="252">
        <v>3</v>
      </c>
      <c r="AT30" s="266"/>
      <c r="AU30" s="152"/>
      <c r="AV30" s="158"/>
      <c r="AW30" s="174"/>
      <c r="AX30" s="124"/>
      <c r="AY30" s="179"/>
      <c r="AZ30" s="200" t="s">
        <v>415</v>
      </c>
      <c r="BA30" s="139"/>
      <c r="BB30" s="138"/>
      <c r="BC30" s="154" t="s">
        <v>415</v>
      </c>
      <c r="BD30" s="128"/>
      <c r="BE30" s="324"/>
      <c r="BF30" s="329"/>
      <c r="BG30" s="324"/>
      <c r="BH30" s="325"/>
      <c r="BI30" s="328">
        <f>IF(VLOOKUP("ゆり-"&amp;BK29&amp;"-B",'選手データ（ゆり）'!E:L,8,0)=BI29,"",VLOOKUP("ゆり-"&amp;BK29&amp;"-B",'選手データ（ゆり）'!E:L,8,0))</f>
      </c>
      <c r="BJ30" s="326"/>
      <c r="BK30" s="330"/>
    </row>
    <row r="31" spans="1:63" s="130" customFormat="1" ht="26.25" customHeight="1" thickBot="1">
      <c r="A31" s="327">
        <v>15</v>
      </c>
      <c r="B31" s="115"/>
      <c r="C31" s="324" t="str">
        <f>VLOOKUP("ゆり-"&amp;A31&amp;"-A",'選手データ（ゆり）'!E:L,4,0)</f>
        <v>稲田和子</v>
      </c>
      <c r="D31" s="329" t="s">
        <v>0</v>
      </c>
      <c r="E31" s="324" t="str">
        <f>VLOOKUP("ゆり-"&amp;A31&amp;"-B",'選手データ（ゆり）'!E:L,4,0)</f>
        <v>柏原敦子</v>
      </c>
      <c r="F31" s="325" t="s">
        <v>1</v>
      </c>
      <c r="G31" s="328" t="str">
        <f>VLOOKUP("ゆり-"&amp;A31&amp;"-A",'選手データ（ゆり）'!E:L,8,0)</f>
        <v>兵庫</v>
      </c>
      <c r="H31" s="326" t="s">
        <v>2</v>
      </c>
      <c r="I31" s="120"/>
      <c r="J31" s="121"/>
      <c r="K31" s="121"/>
      <c r="L31" s="199"/>
      <c r="M31" s="272"/>
      <c r="N31" s="238"/>
      <c r="O31" s="152"/>
      <c r="P31" s="152"/>
      <c r="Q31" s="195"/>
      <c r="R31" s="135"/>
      <c r="S31" s="124"/>
      <c r="T31" s="159"/>
      <c r="U31" s="135"/>
      <c r="V31" s="125"/>
      <c r="W31" s="125"/>
      <c r="X31" s="176"/>
      <c r="Y31" s="125"/>
      <c r="Z31" s="128"/>
      <c r="AA31" s="324" t="str">
        <f>VLOOKUP("ゆり-"&amp;AG31&amp;"-A",'選手データ（ゆり）'!E:L,4,0)</f>
        <v>永田己代子</v>
      </c>
      <c r="AB31" s="329" t="s">
        <v>0</v>
      </c>
      <c r="AC31" s="324" t="str">
        <f>VLOOKUP("ゆり-"&amp;AG31&amp;"-B",'選手データ（ゆり）'!E:L,4,0)</f>
        <v>長崎千恵子</v>
      </c>
      <c r="AD31" s="325" t="s">
        <v>1</v>
      </c>
      <c r="AE31" s="328" t="str">
        <f>VLOOKUP("ゆり-"&amp;AG31&amp;"-A",'選手データ（ゆり）'!E:L,8,0)</f>
        <v>愛知</v>
      </c>
      <c r="AF31" s="326" t="s">
        <v>2</v>
      </c>
      <c r="AG31" s="327">
        <v>36</v>
      </c>
      <c r="AH31" s="327">
        <v>54</v>
      </c>
      <c r="AI31" s="324" t="str">
        <f>VLOOKUP("ゆり-"&amp;AH31&amp;"-A",'選手データ（ゆり）'!E:L,4,0)</f>
        <v>松下美佐子</v>
      </c>
      <c r="AJ31" s="329" t="s">
        <v>0</v>
      </c>
      <c r="AK31" s="324" t="str">
        <f>VLOOKUP("ゆり-"&amp;AH31&amp;"-B",'選手データ（ゆり）'!E:L,4,0)</f>
        <v>佐藤ちはる</v>
      </c>
      <c r="AL31" s="325" t="s">
        <v>1</v>
      </c>
      <c r="AM31" s="328" t="str">
        <f>VLOOKUP("ゆり-"&amp;AH31&amp;"-A",'選手データ（ゆり）'!E:L,8,0)</f>
        <v>愛知</v>
      </c>
      <c r="AN31" s="326" t="s">
        <v>2</v>
      </c>
      <c r="AO31" s="120"/>
      <c r="AP31" s="133"/>
      <c r="AQ31" s="263"/>
      <c r="AR31" s="214"/>
      <c r="AS31" s="238"/>
      <c r="AT31" s="233"/>
      <c r="AU31" s="214"/>
      <c r="AV31" s="158"/>
      <c r="AW31" s="174"/>
      <c r="AX31" s="163"/>
      <c r="AY31" s="159"/>
      <c r="AZ31" s="135"/>
      <c r="BA31" s="162"/>
      <c r="BB31" s="176"/>
      <c r="BC31" s="125"/>
      <c r="BD31" s="128"/>
      <c r="BE31" s="324" t="str">
        <f>VLOOKUP("ゆり-"&amp;BK31&amp;"-A",'選手データ（ゆり）'!E:L,4,0)</f>
        <v>長谷川和代</v>
      </c>
      <c r="BF31" s="329" t="s">
        <v>0</v>
      </c>
      <c r="BG31" s="324" t="str">
        <f>VLOOKUP("ゆり-"&amp;BK31&amp;"-B",'選手データ（ゆり）'!E:L,4,0)</f>
        <v>中谷高子</v>
      </c>
      <c r="BH31" s="325" t="s">
        <v>1</v>
      </c>
      <c r="BI31" s="328" t="str">
        <f>VLOOKUP("ゆり-"&amp;BK31&amp;"-A",'選手データ（ゆり）'!E:L,8,0)</f>
        <v>大阪</v>
      </c>
      <c r="BJ31" s="326" t="s">
        <v>2</v>
      </c>
      <c r="BK31" s="330">
        <v>72</v>
      </c>
    </row>
    <row r="32" spans="1:63" s="130" customFormat="1" ht="26.25" customHeight="1" thickBot="1" thickTop="1">
      <c r="A32" s="327"/>
      <c r="B32" s="115"/>
      <c r="C32" s="324"/>
      <c r="D32" s="329"/>
      <c r="E32" s="324"/>
      <c r="F32" s="325"/>
      <c r="G32" s="328">
        <f>IF(VLOOKUP("ゆり-"&amp;A31&amp;"-B",'選手データ（ゆり）'!E:L,8,0)=G31,"",VLOOKUP("ゆり-"&amp;A31&amp;"-B",'選手データ（ゆり）'!E:L,8,0))</f>
      </c>
      <c r="H32" s="326"/>
      <c r="I32" s="120"/>
      <c r="J32" s="150"/>
      <c r="K32" s="150" t="s">
        <v>415</v>
      </c>
      <c r="L32" s="150"/>
      <c r="M32" s="211">
        <v>3</v>
      </c>
      <c r="N32" s="232"/>
      <c r="O32" s="214"/>
      <c r="P32" s="271"/>
      <c r="Q32" s="233"/>
      <c r="R32" s="174"/>
      <c r="S32" s="124"/>
      <c r="T32" s="159"/>
      <c r="U32" s="124"/>
      <c r="V32" s="164" t="s">
        <v>415</v>
      </c>
      <c r="W32" s="164"/>
      <c r="X32" s="164" t="s">
        <v>415</v>
      </c>
      <c r="Y32" s="124"/>
      <c r="Z32" s="128"/>
      <c r="AA32" s="324"/>
      <c r="AB32" s="329"/>
      <c r="AC32" s="324"/>
      <c r="AD32" s="325"/>
      <c r="AE32" s="328">
        <f>IF(VLOOKUP("ゆり-"&amp;AG31&amp;"-B",'選手データ（ゆり）'!E:L,8,0)=AE31,"",VLOOKUP("ゆり-"&amp;AG31&amp;"-B",'選手データ（ゆり）'!E:L,8,0))</f>
      </c>
      <c r="AF32" s="326"/>
      <c r="AG32" s="327"/>
      <c r="AH32" s="327"/>
      <c r="AI32" s="324"/>
      <c r="AJ32" s="329"/>
      <c r="AK32" s="324"/>
      <c r="AL32" s="325"/>
      <c r="AM32" s="328">
        <f>IF(VLOOKUP("ゆり-"&amp;AH31&amp;"-B",'選手データ（ゆり）'!E:L,8,0)=AM31,"",VLOOKUP("ゆり-"&amp;AH31&amp;"-B",'選手データ（ゆり）'!E:L,8,0))</f>
      </c>
      <c r="AN32" s="326"/>
      <c r="AO32" s="120"/>
      <c r="AP32" s="151"/>
      <c r="AQ32" s="261">
        <v>1</v>
      </c>
      <c r="AR32" s="261">
        <v>1</v>
      </c>
      <c r="AS32" s="238"/>
      <c r="AT32" s="214"/>
      <c r="AU32" s="276">
        <v>3</v>
      </c>
      <c r="AV32" s="158"/>
      <c r="AW32" s="124"/>
      <c r="AX32" s="202" t="s">
        <v>415</v>
      </c>
      <c r="AY32" s="124"/>
      <c r="AZ32" s="124"/>
      <c r="BA32" s="164" t="s">
        <v>415</v>
      </c>
      <c r="BB32" s="164" t="s">
        <v>415</v>
      </c>
      <c r="BC32" s="124"/>
      <c r="BD32" s="128"/>
      <c r="BE32" s="324"/>
      <c r="BF32" s="329"/>
      <c r="BG32" s="324"/>
      <c r="BH32" s="325"/>
      <c r="BI32" s="328">
        <f>IF(VLOOKUP("ゆり-"&amp;BK31&amp;"-B",'選手データ（ゆり）'!E:L,8,0)=BI31,"",VLOOKUP("ゆり-"&amp;BK31&amp;"-B",'選手データ（ゆり）'!E:L,8,0))</f>
      </c>
      <c r="BJ32" s="326"/>
      <c r="BK32" s="330"/>
    </row>
    <row r="33" spans="1:63" s="130" customFormat="1" ht="26.25" customHeight="1" thickBot="1" thickTop="1">
      <c r="A33" s="327">
        <v>16</v>
      </c>
      <c r="B33" s="115"/>
      <c r="C33" s="324" t="str">
        <f>VLOOKUP("ゆり-"&amp;A33&amp;"-A",'選手データ（ゆり）'!E:L,4,0)</f>
        <v>鋤田洋子</v>
      </c>
      <c r="D33" s="329" t="s">
        <v>0</v>
      </c>
      <c r="E33" s="324" t="str">
        <f>VLOOKUP("ゆり-"&amp;A33&amp;"-B",'選手データ（ゆり）'!E:L,4,0)</f>
        <v>寺尾信子</v>
      </c>
      <c r="F33" s="325" t="s">
        <v>1</v>
      </c>
      <c r="G33" s="328" t="str">
        <f>VLOOKUP("ゆり-"&amp;A33&amp;"-A",'選手データ（ゆり）'!E:L,8,0)</f>
        <v>広島</v>
      </c>
      <c r="H33" s="326" t="s">
        <v>2</v>
      </c>
      <c r="I33" s="120"/>
      <c r="J33" s="121" t="s">
        <v>415</v>
      </c>
      <c r="K33" s="122"/>
      <c r="L33" s="122"/>
      <c r="M33" s="121" t="s">
        <v>415</v>
      </c>
      <c r="N33" s="123"/>
      <c r="O33" s="233"/>
      <c r="P33" s="238">
        <v>1</v>
      </c>
      <c r="Q33" s="233"/>
      <c r="R33" s="124"/>
      <c r="S33" s="193" t="s">
        <v>415</v>
      </c>
      <c r="T33" s="124"/>
      <c r="U33" s="124"/>
      <c r="V33" s="124"/>
      <c r="W33" s="124"/>
      <c r="X33" s="203"/>
      <c r="Y33" s="203"/>
      <c r="AE33" s="328"/>
      <c r="AH33" s="327">
        <v>55</v>
      </c>
      <c r="AI33" s="324" t="str">
        <f>VLOOKUP("ゆり-"&amp;AH33&amp;"-A",'選手データ（ゆり）'!E:L,4,0)</f>
        <v>玉﨑美智子</v>
      </c>
      <c r="AJ33" s="329" t="s">
        <v>0</v>
      </c>
      <c r="AK33" s="324" t="str">
        <f>VLOOKUP("ゆり-"&amp;AH33&amp;"-B",'選手データ（ゆり）'!E:L,4,0)</f>
        <v>小川百合子</v>
      </c>
      <c r="AL33" s="325" t="s">
        <v>1</v>
      </c>
      <c r="AM33" s="328" t="str">
        <f>VLOOKUP("ゆり-"&amp;AH33&amp;"-A",'選手データ（ゆり）'!E:L,8,0)</f>
        <v>千葉</v>
      </c>
      <c r="AN33" s="326" t="s">
        <v>2</v>
      </c>
      <c r="AO33" s="120"/>
      <c r="AP33" s="123" t="s">
        <v>415</v>
      </c>
      <c r="AQ33" s="133"/>
      <c r="AR33" s="242"/>
      <c r="AS33" s="242">
        <v>0</v>
      </c>
      <c r="AT33" s="152"/>
      <c r="AU33" s="123"/>
      <c r="AV33" s="158"/>
      <c r="AW33" s="124"/>
      <c r="AX33" s="135"/>
      <c r="AY33" s="124"/>
      <c r="AZ33" s="125" t="s">
        <v>415</v>
      </c>
      <c r="BA33" s="125"/>
      <c r="BB33" s="125"/>
      <c r="BC33" s="125" t="s">
        <v>415</v>
      </c>
      <c r="BD33" s="128"/>
      <c r="BE33" s="324" t="str">
        <f>VLOOKUP("ゆり-"&amp;BK33&amp;"-A",'選手データ（ゆり）'!E:L,4,0)</f>
        <v>鈴木明美</v>
      </c>
      <c r="BF33" s="329" t="s">
        <v>0</v>
      </c>
      <c r="BG33" s="324" t="str">
        <f>VLOOKUP("ゆり-"&amp;BK33&amp;"-B",'選手データ（ゆり）'!E:L,4,0)</f>
        <v>伴戸明巳</v>
      </c>
      <c r="BH33" s="325" t="s">
        <v>1</v>
      </c>
      <c r="BI33" s="127" t="str">
        <f>VLOOKUP("ゆり-"&amp;BK33&amp;"-A",'選手データ（ゆり）'!E:L,8,0)</f>
        <v>新潟</v>
      </c>
      <c r="BJ33" s="326" t="s">
        <v>2</v>
      </c>
      <c r="BK33" s="330">
        <v>73</v>
      </c>
    </row>
    <row r="34" spans="1:63" s="130" customFormat="1" ht="26.25" customHeight="1" thickTop="1">
      <c r="A34" s="327"/>
      <c r="B34" s="115"/>
      <c r="C34" s="324"/>
      <c r="D34" s="329"/>
      <c r="E34" s="324"/>
      <c r="F34" s="325"/>
      <c r="G34" s="328">
        <f>IF(VLOOKUP("ゆり-"&amp;A33&amp;"-B",'選手データ（ゆり）'!E:L,8,0)=G33,"",VLOOKUP("ゆり-"&amp;A33&amp;"-B",'選手データ（ゆり）'!E:L,8,0))</f>
      </c>
      <c r="H34" s="326"/>
      <c r="I34" s="120"/>
      <c r="J34" s="123"/>
      <c r="K34" s="167"/>
      <c r="L34" s="123"/>
      <c r="M34" s="134"/>
      <c r="N34" s="123"/>
      <c r="O34" s="158"/>
      <c r="P34" s="123"/>
      <c r="Q34" s="158"/>
      <c r="R34" s="124"/>
      <c r="S34" s="135"/>
      <c r="T34" s="124"/>
      <c r="U34" s="124"/>
      <c r="V34" s="124"/>
      <c r="W34" s="124"/>
      <c r="X34" s="203"/>
      <c r="Y34" s="203"/>
      <c r="AE34" s="328"/>
      <c r="AH34" s="327"/>
      <c r="AI34" s="324"/>
      <c r="AJ34" s="329"/>
      <c r="AK34" s="324"/>
      <c r="AL34" s="325"/>
      <c r="AM34" s="328">
        <f>IF(VLOOKUP("ゆり-"&amp;AH33&amp;"-B",'選手データ（ゆり）'!E:L,8,0)=AM33,"",VLOOKUP("ゆり-"&amp;AH33&amp;"-B",'選手データ（ゆり）'!E:L,8,0))</f>
      </c>
      <c r="AN34" s="326"/>
      <c r="AO34" s="120"/>
      <c r="AP34" s="175"/>
      <c r="AQ34" s="151"/>
      <c r="AR34" s="218"/>
      <c r="AS34" s="214"/>
      <c r="AT34" s="152"/>
      <c r="AU34" s="123"/>
      <c r="AV34" s="158"/>
      <c r="AW34" s="124"/>
      <c r="AX34" s="135"/>
      <c r="AY34" s="135"/>
      <c r="AZ34" s="124"/>
      <c r="BA34" s="124"/>
      <c r="BB34" s="136"/>
      <c r="BC34" s="124"/>
      <c r="BD34" s="128"/>
      <c r="BE34" s="324"/>
      <c r="BF34" s="329"/>
      <c r="BG34" s="324"/>
      <c r="BH34" s="325"/>
      <c r="BI34" s="137" t="str">
        <f>IF(VLOOKUP("ゆり-"&amp;BK33&amp;"-B",'選手データ（ゆり）'!E:L,8,0)=BI33,"",VLOOKUP("ゆり-"&amp;BK33&amp;"-B",'選手データ（ゆり）'!E:L,8,0))</f>
        <v>北海道</v>
      </c>
      <c r="BJ34" s="326"/>
      <c r="BK34" s="330"/>
    </row>
    <row r="35" spans="1:63" s="130" customFormat="1" ht="26.25" customHeight="1" thickBot="1">
      <c r="A35" s="327">
        <v>17</v>
      </c>
      <c r="B35" s="115"/>
      <c r="C35" s="324" t="str">
        <f>VLOOKUP("ゆり-"&amp;A35&amp;"-A",'選手データ（ゆり）'!E:L,4,0)</f>
        <v>林　佳代子</v>
      </c>
      <c r="D35" s="329" t="s">
        <v>0</v>
      </c>
      <c r="E35" s="324" t="str">
        <f>VLOOKUP("ゆり-"&amp;A35&amp;"-B",'選手データ（ゆり）'!E:L,4,0)</f>
        <v>工藤恵美</v>
      </c>
      <c r="F35" s="325" t="s">
        <v>1</v>
      </c>
      <c r="G35" s="328" t="str">
        <f>VLOOKUP("ゆり-"&amp;A35&amp;"-A",'選手データ（ゆり）'!E:L,8,0)</f>
        <v>和歌山</v>
      </c>
      <c r="H35" s="326" t="s">
        <v>2</v>
      </c>
      <c r="I35" s="120"/>
      <c r="J35" s="242"/>
      <c r="K35" s="243">
        <v>1</v>
      </c>
      <c r="L35" s="242"/>
      <c r="M35" s="248"/>
      <c r="N35" s="340">
        <v>2</v>
      </c>
      <c r="O35" s="341"/>
      <c r="P35" s="123"/>
      <c r="Q35" s="158"/>
      <c r="R35" s="124"/>
      <c r="S35" s="135"/>
      <c r="T35" s="124"/>
      <c r="U35" s="124"/>
      <c r="V35" s="124"/>
      <c r="W35" s="124"/>
      <c r="X35" s="203"/>
      <c r="Y35" s="203"/>
      <c r="AE35" s="328"/>
      <c r="AH35" s="327">
        <v>56</v>
      </c>
      <c r="AI35" s="324" t="str">
        <f>VLOOKUP("ゆり-"&amp;AH35&amp;"-A",'選手データ（ゆり）'!E:L,4,0)</f>
        <v>長谷部早百合</v>
      </c>
      <c r="AJ35" s="329" t="s">
        <v>0</v>
      </c>
      <c r="AK35" s="324" t="str">
        <f>VLOOKUP("ゆり-"&amp;AH35&amp;"-B",'選手データ（ゆり）'!E:L,4,0)</f>
        <v>野田悦子</v>
      </c>
      <c r="AL35" s="325" t="s">
        <v>1</v>
      </c>
      <c r="AM35" s="328" t="str">
        <f>VLOOKUP("ゆり-"&amp;AH35&amp;"-A",'選手データ（ゆり）'!E:L,8,0)</f>
        <v>鳥取</v>
      </c>
      <c r="AN35" s="326" t="s">
        <v>2</v>
      </c>
      <c r="AO35" s="120"/>
      <c r="AP35" s="247"/>
      <c r="AQ35" s="242">
        <v>1</v>
      </c>
      <c r="AR35" s="221"/>
      <c r="AS35" s="259"/>
      <c r="AT35" s="244"/>
      <c r="AU35" s="238"/>
      <c r="AV35" s="158"/>
      <c r="AW35" s="124"/>
      <c r="AX35" s="135"/>
      <c r="AY35" s="185"/>
      <c r="AZ35" s="143"/>
      <c r="BA35" s="221"/>
      <c r="BB35" s="223">
        <v>2</v>
      </c>
      <c r="BC35" s="222"/>
      <c r="BD35" s="128"/>
      <c r="BE35" s="324" t="str">
        <f>VLOOKUP("ゆり-"&amp;BK35&amp;"-A",'選手データ（ゆり）'!E:L,4,0)</f>
        <v>杉山夏子</v>
      </c>
      <c r="BF35" s="329" t="s">
        <v>0</v>
      </c>
      <c r="BG35" s="324" t="str">
        <f>VLOOKUP("ゆり-"&amp;BK35&amp;"-B",'選手データ（ゆり）'!E:L,4,0)</f>
        <v>伊藤弘子</v>
      </c>
      <c r="BH35" s="325" t="s">
        <v>1</v>
      </c>
      <c r="BI35" s="328" t="str">
        <f>VLOOKUP("ゆり-"&amp;BK35&amp;"-A",'選手データ（ゆり）'!E:L,8,0)</f>
        <v>愛知</v>
      </c>
      <c r="BJ35" s="326" t="s">
        <v>2</v>
      </c>
      <c r="BK35" s="330">
        <v>74</v>
      </c>
    </row>
    <row r="36" spans="1:63" s="130" customFormat="1" ht="26.25" customHeight="1" thickTop="1">
      <c r="A36" s="327"/>
      <c r="B36" s="115"/>
      <c r="C36" s="324"/>
      <c r="D36" s="329"/>
      <c r="E36" s="324"/>
      <c r="F36" s="325"/>
      <c r="G36" s="328">
        <f>IF(VLOOKUP("ゆり-"&amp;A35&amp;"-B",'選手データ（ゆり）'!E:L,8,0)=G35,"",VLOOKUP("ゆり-"&amp;A35&amp;"-B",'選手データ（ゆり）'!E:L,8,0))</f>
      </c>
      <c r="H36" s="326"/>
      <c r="I36" s="120"/>
      <c r="J36" s="211">
        <v>2</v>
      </c>
      <c r="K36" s="241"/>
      <c r="L36" s="240"/>
      <c r="M36" s="214"/>
      <c r="N36" s="270"/>
      <c r="O36" s="233"/>
      <c r="P36" s="123"/>
      <c r="Q36" s="158"/>
      <c r="R36" s="124"/>
      <c r="S36" s="135"/>
      <c r="T36" s="124"/>
      <c r="U36" s="124"/>
      <c r="V36" s="124"/>
      <c r="W36" s="124"/>
      <c r="X36" s="203"/>
      <c r="Y36" s="203"/>
      <c r="AE36" s="328"/>
      <c r="AH36" s="327"/>
      <c r="AI36" s="324"/>
      <c r="AJ36" s="329"/>
      <c r="AK36" s="324"/>
      <c r="AL36" s="325"/>
      <c r="AM36" s="328">
        <f>IF(VLOOKUP("ゆり-"&amp;AH35&amp;"-B",'選手データ（ゆり）'!E:L,8,0)=AM35,"",VLOOKUP("ゆり-"&amp;AH35&amp;"-B",'選手データ（ゆり）'!E:L,8,0))</f>
      </c>
      <c r="AN36" s="326"/>
      <c r="AO36" s="120"/>
      <c r="AP36" s="261">
        <v>0</v>
      </c>
      <c r="AQ36" s="212"/>
      <c r="AR36" s="213"/>
      <c r="AS36" s="267"/>
      <c r="AT36" s="268">
        <v>1</v>
      </c>
      <c r="AU36" s="269"/>
      <c r="AV36" s="158"/>
      <c r="AW36" s="124"/>
      <c r="AX36" s="164"/>
      <c r="AY36" s="204" t="s">
        <v>415</v>
      </c>
      <c r="AZ36" s="138"/>
      <c r="BA36" s="227"/>
      <c r="BB36" s="228"/>
      <c r="BC36" s="229">
        <v>0</v>
      </c>
      <c r="BD36" s="128"/>
      <c r="BE36" s="324"/>
      <c r="BF36" s="329"/>
      <c r="BG36" s="324"/>
      <c r="BH36" s="325"/>
      <c r="BI36" s="328">
        <f>IF(VLOOKUP("ゆり-"&amp;BK35&amp;"-B",'選手データ（ゆり）'!E:L,8,0)=BI35,"",VLOOKUP("ゆり-"&amp;BK35&amp;"-B",'選手データ（ゆり）'!E:L,8,0))</f>
      </c>
      <c r="BJ36" s="326"/>
      <c r="BK36" s="330"/>
    </row>
    <row r="37" spans="1:63" s="130" customFormat="1" ht="26.25" customHeight="1" thickBot="1">
      <c r="A37" s="327">
        <v>18</v>
      </c>
      <c r="B37" s="115"/>
      <c r="C37" s="324" t="str">
        <f>VLOOKUP("ゆり-"&amp;A37&amp;"-A",'選手データ（ゆり）'!E:L,4,0)</f>
        <v>本間昭子</v>
      </c>
      <c r="D37" s="329" t="s">
        <v>0</v>
      </c>
      <c r="E37" s="324" t="str">
        <f>VLOOKUP("ゆり-"&amp;A37&amp;"-B",'選手データ（ゆり）'!E:L,4,0)</f>
        <v>加藤木実</v>
      </c>
      <c r="F37" s="325" t="s">
        <v>1</v>
      </c>
      <c r="G37" s="328" t="str">
        <f>VLOOKUP("ゆり-"&amp;A37&amp;"-A",'選手データ（ゆり）'!E:L,8,0)</f>
        <v>東京</v>
      </c>
      <c r="H37" s="326" t="s">
        <v>2</v>
      </c>
      <c r="I37" s="120"/>
      <c r="J37" s="142"/>
      <c r="K37" s="157"/>
      <c r="L37" s="148"/>
      <c r="M37" s="217"/>
      <c r="N37" s="214"/>
      <c r="O37" s="158"/>
      <c r="P37" s="123"/>
      <c r="Q37" s="158"/>
      <c r="R37" s="124"/>
      <c r="S37" s="135"/>
      <c r="T37" s="124"/>
      <c r="U37" s="124"/>
      <c r="V37" s="124"/>
      <c r="W37" s="124"/>
      <c r="X37" s="203"/>
      <c r="Y37" s="203"/>
      <c r="AE37" s="328"/>
      <c r="AH37" s="327">
        <v>57</v>
      </c>
      <c r="AI37" s="324" t="str">
        <f>VLOOKUP("ゆり-"&amp;AH37&amp;"-A",'選手データ（ゆり）'!E:L,4,0)</f>
        <v>田中眞千子</v>
      </c>
      <c r="AJ37" s="329" t="s">
        <v>0</v>
      </c>
      <c r="AK37" s="324" t="str">
        <f>VLOOKUP("ゆり-"&amp;AH37&amp;"-B",'選手データ（ゆり）'!E:L,4,0)</f>
        <v>小林万壽美</v>
      </c>
      <c r="AL37" s="325" t="s">
        <v>1</v>
      </c>
      <c r="AM37" s="328" t="str">
        <f>VLOOKUP("ゆり-"&amp;AH37&amp;"-A",'選手データ（ゆり）'!E:L,8,0)</f>
        <v>奈良</v>
      </c>
      <c r="AN37" s="326" t="s">
        <v>2</v>
      </c>
      <c r="AO37" s="120"/>
      <c r="AP37" s="122"/>
      <c r="AQ37" s="122"/>
      <c r="AR37" s="205"/>
      <c r="AS37" s="190"/>
      <c r="AT37" s="123"/>
      <c r="AU37" s="123"/>
      <c r="AV37" s="158"/>
      <c r="AW37" s="124"/>
      <c r="AX37" s="124"/>
      <c r="AY37" s="224"/>
      <c r="AZ37" s="231"/>
      <c r="BA37" s="147"/>
      <c r="BB37" s="124"/>
      <c r="BC37" s="124"/>
      <c r="BD37" s="128"/>
      <c r="BE37" s="324" t="str">
        <f>VLOOKUP("ゆり-"&amp;BK37&amp;"-A",'選手データ（ゆり）'!E:L,4,0)</f>
        <v>玉井喜久代</v>
      </c>
      <c r="BF37" s="329" t="s">
        <v>0</v>
      </c>
      <c r="BG37" s="324" t="str">
        <f>VLOOKUP("ゆり-"&amp;BK37&amp;"-B",'選手データ（ゆり）'!E:L,4,0)</f>
        <v>出井恭子</v>
      </c>
      <c r="BH37" s="325" t="s">
        <v>1</v>
      </c>
      <c r="BI37" s="328" t="str">
        <f>VLOOKUP("ゆり-"&amp;BK37&amp;"-A",'選手データ（ゆり）'!E:L,8,0)</f>
        <v>奈良</v>
      </c>
      <c r="BJ37" s="326" t="s">
        <v>2</v>
      </c>
      <c r="BK37" s="330">
        <v>75</v>
      </c>
    </row>
    <row r="38" spans="1:63" s="130" customFormat="1" ht="26.25" customHeight="1" thickBot="1" thickTop="1">
      <c r="A38" s="327"/>
      <c r="B38" s="115"/>
      <c r="C38" s="324"/>
      <c r="D38" s="329"/>
      <c r="E38" s="324"/>
      <c r="F38" s="325"/>
      <c r="G38" s="328">
        <f>IF(VLOOKUP("ゆり-"&amp;A37&amp;"-B",'選手データ（ゆり）'!E:L,8,0)=G37,"",VLOOKUP("ゆり-"&amp;A37&amp;"-B",'選手データ（ゆり）'!E:L,8,0))</f>
      </c>
      <c r="H38" s="326"/>
      <c r="I38" s="120"/>
      <c r="J38" s="133"/>
      <c r="K38" s="150" t="s">
        <v>415</v>
      </c>
      <c r="L38" s="150"/>
      <c r="M38" s="211">
        <v>0</v>
      </c>
      <c r="N38" s="214"/>
      <c r="O38" s="201"/>
      <c r="P38" s="123"/>
      <c r="Q38" s="158"/>
      <c r="R38" s="124"/>
      <c r="S38" s="135"/>
      <c r="T38" s="124"/>
      <c r="U38" s="124"/>
      <c r="V38" s="124"/>
      <c r="W38" s="124"/>
      <c r="X38" s="203"/>
      <c r="Y38" s="203"/>
      <c r="AE38" s="328"/>
      <c r="AH38" s="327"/>
      <c r="AI38" s="324"/>
      <c r="AJ38" s="329"/>
      <c r="AK38" s="324"/>
      <c r="AL38" s="325"/>
      <c r="AM38" s="328">
        <f>IF(VLOOKUP("ゆり-"&amp;AH37&amp;"-B",'選手データ（ゆり）'!E:L,8,0)=AM37,"",VLOOKUP("ゆり-"&amp;AH37&amp;"-B",'選手データ（ゆり）'!E:L,8,0))</f>
      </c>
      <c r="AN38" s="326"/>
      <c r="AO38" s="120"/>
      <c r="AP38" s="133"/>
      <c r="AQ38" s="150" t="s">
        <v>415</v>
      </c>
      <c r="AR38" s="150"/>
      <c r="AS38" s="150" t="s">
        <v>415</v>
      </c>
      <c r="AT38" s="123"/>
      <c r="AU38" s="123"/>
      <c r="AV38" s="158"/>
      <c r="AW38" s="124"/>
      <c r="AX38" s="124"/>
      <c r="AY38" s="224"/>
      <c r="AZ38" s="232">
        <v>0</v>
      </c>
      <c r="BA38" s="154"/>
      <c r="BB38" s="154" t="s">
        <v>415</v>
      </c>
      <c r="BC38" s="139"/>
      <c r="BD38" s="128"/>
      <c r="BE38" s="324"/>
      <c r="BF38" s="329"/>
      <c r="BG38" s="324"/>
      <c r="BH38" s="325"/>
      <c r="BI38" s="328">
        <f>IF(VLOOKUP("ゆり-"&amp;BK37&amp;"-B",'選手データ（ゆり）'!E:L,8,0)=BI37,"",VLOOKUP("ゆり-"&amp;BK37&amp;"-B",'選手データ（ゆり）'!E:L,8,0))</f>
      </c>
      <c r="BJ38" s="326"/>
      <c r="BK38" s="330"/>
    </row>
    <row r="39" spans="1:62" s="130" customFormat="1" ht="26.25" customHeight="1" thickBot="1" thickTop="1">
      <c r="A39" s="327">
        <v>19</v>
      </c>
      <c r="B39" s="115"/>
      <c r="C39" s="324" t="str">
        <f>VLOOKUP("ゆり-"&amp;A39&amp;"-A",'選手データ（ゆり）'!E:L,4,0)</f>
        <v>中山広子</v>
      </c>
      <c r="D39" s="329" t="s">
        <v>0</v>
      </c>
      <c r="E39" s="324" t="str">
        <f>VLOOKUP("ゆり-"&amp;A39&amp;"-B",'選手データ（ゆり）'!E:L,4,0)</f>
        <v>田中久美子</v>
      </c>
      <c r="F39" s="325" t="s">
        <v>1</v>
      </c>
      <c r="G39" s="328" t="str">
        <f>VLOOKUP("ゆり-"&amp;A39&amp;"-A",'選手データ（ゆり）'!E:L,8,0)</f>
        <v>埼玉</v>
      </c>
      <c r="H39" s="326" t="s">
        <v>2</v>
      </c>
      <c r="I39" s="206"/>
      <c r="J39" s="121" t="s">
        <v>415</v>
      </c>
      <c r="K39" s="122"/>
      <c r="L39" s="122"/>
      <c r="M39" s="121" t="s">
        <v>415</v>
      </c>
      <c r="N39" s="158"/>
      <c r="O39" s="338" t="s">
        <v>415</v>
      </c>
      <c r="P39" s="338"/>
      <c r="Q39" s="158"/>
      <c r="R39" s="124"/>
      <c r="S39" s="135"/>
      <c r="T39" s="124"/>
      <c r="U39" s="125" t="s">
        <v>415</v>
      </c>
      <c r="V39" s="125"/>
      <c r="W39" s="125"/>
      <c r="X39" s="125"/>
      <c r="Y39" s="125" t="s">
        <v>415</v>
      </c>
      <c r="Z39" s="128"/>
      <c r="AA39" s="324" t="str">
        <f>VLOOKUP("ゆり-"&amp;AG39&amp;"-A",'選手データ（ゆり）'!E:L,4,0)</f>
        <v>上山親子</v>
      </c>
      <c r="AB39" s="329" t="s">
        <v>0</v>
      </c>
      <c r="AC39" s="324" t="str">
        <f>VLOOKUP("ゆり-"&amp;AG39&amp;"-B",'選手データ（ゆり）'!E:L,4,0)</f>
        <v>藤井春美</v>
      </c>
      <c r="AD39" s="325" t="s">
        <v>1</v>
      </c>
      <c r="AE39" s="127" t="str">
        <f>VLOOKUP("ゆり-"&amp;AG39&amp;"-A",'選手データ（ゆり）'!E:L,8,0)</f>
        <v>大阪</v>
      </c>
      <c r="AF39" s="326" t="s">
        <v>2</v>
      </c>
      <c r="AG39" s="327">
        <v>37</v>
      </c>
      <c r="AI39" s="207"/>
      <c r="AJ39" s="128"/>
      <c r="AK39" s="207"/>
      <c r="AL39" s="128"/>
      <c r="AM39" s="126"/>
      <c r="AN39" s="128"/>
      <c r="AO39" s="128"/>
      <c r="AP39" s="123"/>
      <c r="AQ39" s="123"/>
      <c r="AR39" s="123"/>
      <c r="AS39" s="123"/>
      <c r="AT39" s="123"/>
      <c r="AU39" s="123"/>
      <c r="AV39" s="158"/>
      <c r="AW39" s="124"/>
      <c r="AX39" s="124"/>
      <c r="AY39" s="124"/>
      <c r="AZ39" s="124"/>
      <c r="BA39" s="124"/>
      <c r="BB39" s="124"/>
      <c r="BC39" s="124"/>
      <c r="BD39" s="128"/>
      <c r="BE39" s="207"/>
      <c r="BF39" s="128"/>
      <c r="BG39" s="207"/>
      <c r="BH39" s="128"/>
      <c r="BI39" s="126"/>
      <c r="BJ39" s="128"/>
    </row>
    <row r="40" spans="1:62" s="130" customFormat="1" ht="26.25" customHeight="1" thickTop="1">
      <c r="A40" s="327"/>
      <c r="B40" s="115"/>
      <c r="C40" s="324"/>
      <c r="D40" s="329"/>
      <c r="E40" s="324"/>
      <c r="F40" s="325"/>
      <c r="G40" s="328">
        <f>IF(VLOOKUP("ゆり-"&amp;A39&amp;"-B",'選手データ（ゆり）'!E:L,8,0)=G39,"",VLOOKUP("ゆり-"&amp;A39&amp;"-B",'選手データ（ゆり）'!E:L,8,0))</f>
      </c>
      <c r="H40" s="326"/>
      <c r="I40" s="120"/>
      <c r="J40" s="131"/>
      <c r="K40" s="133"/>
      <c r="L40" s="133"/>
      <c r="M40" s="134"/>
      <c r="N40" s="158"/>
      <c r="O40" s="123"/>
      <c r="P40" s="123"/>
      <c r="Q40" s="158"/>
      <c r="R40" s="124"/>
      <c r="S40" s="135"/>
      <c r="T40" s="174"/>
      <c r="U40" s="124"/>
      <c r="V40" s="124"/>
      <c r="W40" s="124"/>
      <c r="X40" s="136"/>
      <c r="Y40" s="124"/>
      <c r="Z40" s="128"/>
      <c r="AA40" s="324"/>
      <c r="AB40" s="329"/>
      <c r="AC40" s="324"/>
      <c r="AD40" s="325"/>
      <c r="AE40" s="137" t="str">
        <f>IF(VLOOKUP("ゆり-"&amp;AG39&amp;"-B",'選手データ（ゆり）'!E:L,8,0)=AE39,"",VLOOKUP("ゆり-"&amp;AG39&amp;"-B",'選手データ（ゆり）'!E:L,8,0))</f>
        <v>奈良</v>
      </c>
      <c r="AF40" s="326"/>
      <c r="AG40" s="327"/>
      <c r="AI40" s="207"/>
      <c r="AJ40" s="128"/>
      <c r="AK40" s="207"/>
      <c r="AL40" s="128"/>
      <c r="AM40" s="126"/>
      <c r="AN40" s="128"/>
      <c r="AO40" s="128"/>
      <c r="AP40" s="123"/>
      <c r="AQ40" s="123"/>
      <c r="AR40" s="123"/>
      <c r="AS40" s="123"/>
      <c r="AT40" s="123"/>
      <c r="AU40" s="123"/>
      <c r="AV40" s="158"/>
      <c r="AW40" s="124"/>
      <c r="AX40" s="124"/>
      <c r="AY40" s="124"/>
      <c r="AZ40" s="124"/>
      <c r="BA40" s="124"/>
      <c r="BB40" s="124"/>
      <c r="BC40" s="124"/>
      <c r="BD40" s="128"/>
      <c r="BE40" s="207"/>
      <c r="BF40" s="128"/>
      <c r="BG40" s="207"/>
      <c r="BH40" s="128"/>
      <c r="BI40" s="126"/>
      <c r="BJ40" s="128"/>
    </row>
    <row r="41" spans="1:62" s="130" customFormat="1" ht="26.25" customHeight="1" thickBot="1">
      <c r="A41" s="327">
        <v>20</v>
      </c>
      <c r="B41" s="115"/>
      <c r="C41" s="324" t="str">
        <f>VLOOKUP("ゆり-"&amp;A41&amp;"-A",'選手データ（ゆり）'!E:L,4,0)</f>
        <v>永井佐智子</v>
      </c>
      <c r="D41" s="329" t="s">
        <v>0</v>
      </c>
      <c r="E41" s="324" t="str">
        <f>VLOOKUP("ゆり-"&amp;A41&amp;"-B",'選手データ（ゆり）'!E:L,4,0)</f>
        <v>黒田琴美</v>
      </c>
      <c r="F41" s="325" t="s">
        <v>1</v>
      </c>
      <c r="G41" s="328" t="str">
        <f>VLOOKUP("ゆり-"&amp;A41&amp;"-A",'選手データ（ゆり）'!E:L,8,0)</f>
        <v>島根</v>
      </c>
      <c r="H41" s="326" t="s">
        <v>2</v>
      </c>
      <c r="I41" s="120"/>
      <c r="J41" s="141"/>
      <c r="K41" s="148" t="s">
        <v>415</v>
      </c>
      <c r="L41" s="142"/>
      <c r="M41" s="169"/>
      <c r="N41" s="208"/>
      <c r="O41" s="123"/>
      <c r="P41" s="123"/>
      <c r="Q41" s="158"/>
      <c r="R41" s="124"/>
      <c r="S41" s="135"/>
      <c r="T41" s="185"/>
      <c r="U41" s="143"/>
      <c r="V41" s="221"/>
      <c r="W41" s="222">
        <v>0</v>
      </c>
      <c r="X41" s="223"/>
      <c r="Y41" s="222"/>
      <c r="Z41" s="128"/>
      <c r="AA41" s="324" t="str">
        <f>VLOOKUP("ゆり-"&amp;AG41&amp;"-A",'選手データ（ゆり）'!E:L,4,0)</f>
        <v>田原まり子</v>
      </c>
      <c r="AB41" s="329" t="s">
        <v>0</v>
      </c>
      <c r="AC41" s="324" t="str">
        <f>VLOOKUP("ゆり-"&amp;AG41&amp;"-B",'選手データ（ゆり）'!E:L,4,0)</f>
        <v>野津寿代</v>
      </c>
      <c r="AD41" s="325" t="s">
        <v>1</v>
      </c>
      <c r="AE41" s="328" t="str">
        <f>VLOOKUP("ゆり-"&amp;AG41&amp;"-A",'選手データ（ゆり）'!E:L,8,0)</f>
        <v>島根</v>
      </c>
      <c r="AF41" s="326" t="s">
        <v>2</v>
      </c>
      <c r="AG41" s="327">
        <v>38</v>
      </c>
      <c r="AI41" s="207"/>
      <c r="AJ41" s="128"/>
      <c r="AK41" s="207"/>
      <c r="AL41" s="128"/>
      <c r="AM41" s="126"/>
      <c r="AN41" s="128"/>
      <c r="AO41" s="128"/>
      <c r="AP41" s="123"/>
      <c r="AQ41" s="123"/>
      <c r="AR41" s="123"/>
      <c r="AS41" s="123"/>
      <c r="AT41" s="123"/>
      <c r="AU41" s="123"/>
      <c r="AV41" s="158"/>
      <c r="AW41" s="124"/>
      <c r="AX41" s="124"/>
      <c r="AY41" s="124"/>
      <c r="AZ41" s="124"/>
      <c r="BA41" s="124"/>
      <c r="BB41" s="124"/>
      <c r="BC41" s="124"/>
      <c r="BD41" s="128"/>
      <c r="BE41" s="207"/>
      <c r="BF41" s="128"/>
      <c r="BG41" s="207"/>
      <c r="BH41" s="128"/>
      <c r="BI41" s="126"/>
      <c r="BJ41" s="128"/>
    </row>
    <row r="42" spans="1:62" s="130" customFormat="1" ht="26.25" customHeight="1" thickTop="1">
      <c r="A42" s="327"/>
      <c r="B42" s="115"/>
      <c r="C42" s="324"/>
      <c r="D42" s="329"/>
      <c r="E42" s="324"/>
      <c r="F42" s="325"/>
      <c r="G42" s="328">
        <f>IF(VLOOKUP("ゆり-"&amp;A41&amp;"-B",'選手データ（ゆり）'!E:L,8,0)=G41,"",VLOOKUP("ゆり-"&amp;A41&amp;"-B",'選手データ（ゆり）'!E:L,8,0))</f>
      </c>
      <c r="H42" s="326"/>
      <c r="I42" s="120"/>
      <c r="J42" s="261">
        <v>0</v>
      </c>
      <c r="K42" s="250"/>
      <c r="L42" s="213"/>
      <c r="M42" s="241"/>
      <c r="N42" s="337" t="s">
        <v>415</v>
      </c>
      <c r="O42" s="338"/>
      <c r="P42" s="123"/>
      <c r="Q42" s="158"/>
      <c r="R42" s="124"/>
      <c r="S42" s="338" t="s">
        <v>415</v>
      </c>
      <c r="T42" s="339"/>
      <c r="U42" s="138"/>
      <c r="V42" s="227"/>
      <c r="W42" s="228"/>
      <c r="X42" s="228"/>
      <c r="Y42" s="229">
        <v>0</v>
      </c>
      <c r="Z42" s="128"/>
      <c r="AA42" s="324"/>
      <c r="AB42" s="329"/>
      <c r="AC42" s="324"/>
      <c r="AD42" s="325"/>
      <c r="AE42" s="328">
        <f>IF(VLOOKUP("ゆり-"&amp;AG41&amp;"-B",'選手データ（ゆり）'!E:L,8,0)=AE41,"",VLOOKUP("ゆり-"&amp;AG41&amp;"-B",'選手データ（ゆり）'!E:L,8,0))</f>
      </c>
      <c r="AF42" s="326"/>
      <c r="AG42" s="327"/>
      <c r="AI42" s="207"/>
      <c r="AJ42" s="128"/>
      <c r="AK42" s="207"/>
      <c r="AL42" s="128"/>
      <c r="AM42" s="126"/>
      <c r="AN42" s="128"/>
      <c r="AO42" s="128"/>
      <c r="AP42" s="123"/>
      <c r="AQ42" s="123"/>
      <c r="AR42" s="123"/>
      <c r="AS42" s="123"/>
      <c r="AT42" s="123"/>
      <c r="AU42" s="123"/>
      <c r="AV42" s="158"/>
      <c r="AW42" s="124"/>
      <c r="AX42" s="124"/>
      <c r="AY42" s="124"/>
      <c r="AZ42" s="124"/>
      <c r="BA42" s="124"/>
      <c r="BB42" s="124"/>
      <c r="BC42" s="124"/>
      <c r="BD42" s="128"/>
      <c r="BE42" s="207"/>
      <c r="BF42" s="128"/>
      <c r="BG42" s="207"/>
      <c r="BH42" s="128"/>
      <c r="BI42" s="126"/>
      <c r="BJ42" s="128"/>
    </row>
    <row r="43" spans="1:62" s="130" customFormat="1" ht="26.25" customHeight="1">
      <c r="A43" s="327">
        <v>21</v>
      </c>
      <c r="B43" s="115"/>
      <c r="C43" s="324" t="str">
        <f>VLOOKUP("ゆり-"&amp;A43&amp;"-A",'選手データ（ゆり）'!E:L,4,0)</f>
        <v>鳥飼知代子</v>
      </c>
      <c r="D43" s="329" t="s">
        <v>0</v>
      </c>
      <c r="E43" s="324" t="str">
        <f>VLOOKUP("ゆり-"&amp;A43&amp;"-B",'選手データ（ゆり）'!E:L,4,0)</f>
        <v>執行多美子</v>
      </c>
      <c r="F43" s="325" t="s">
        <v>1</v>
      </c>
      <c r="G43" s="328" t="str">
        <f>VLOOKUP("ゆり-"&amp;A43&amp;"-A",'選手データ（ゆり）'!E:L,8,0)</f>
        <v>佐賀</v>
      </c>
      <c r="H43" s="326" t="s">
        <v>2</v>
      </c>
      <c r="I43" s="120"/>
      <c r="J43" s="215"/>
      <c r="K43" s="247"/>
      <c r="L43" s="216"/>
      <c r="M43" s="217"/>
      <c r="N43" s="123"/>
      <c r="O43" s="123"/>
      <c r="P43" s="123"/>
      <c r="Q43" s="158"/>
      <c r="R43" s="124"/>
      <c r="S43" s="224"/>
      <c r="T43" s="224"/>
      <c r="U43" s="231"/>
      <c r="V43" s="147"/>
      <c r="W43" s="124"/>
      <c r="X43" s="124"/>
      <c r="Y43" s="124"/>
      <c r="Z43" s="128"/>
      <c r="AA43" s="324" t="str">
        <f>VLOOKUP("ゆり-"&amp;AG43&amp;"-A",'選手データ（ゆり）'!E:L,4,0)</f>
        <v>久米佳代</v>
      </c>
      <c r="AB43" s="329" t="s">
        <v>0</v>
      </c>
      <c r="AC43" s="324" t="str">
        <f>VLOOKUP("ゆり-"&amp;AG43&amp;"-B",'選手データ（ゆり）'!E:L,4,0)</f>
        <v>秋山明美</v>
      </c>
      <c r="AD43" s="325" t="s">
        <v>1</v>
      </c>
      <c r="AE43" s="127" t="str">
        <f>VLOOKUP("ゆり-"&amp;AG43&amp;"-A",'選手データ（ゆり）'!E:L,8,0)</f>
        <v>香川</v>
      </c>
      <c r="AF43" s="326" t="s">
        <v>2</v>
      </c>
      <c r="AG43" s="327">
        <v>39</v>
      </c>
      <c r="AI43" s="207"/>
      <c r="AJ43" s="128"/>
      <c r="AK43" s="207"/>
      <c r="AL43" s="128"/>
      <c r="AM43" s="126"/>
      <c r="AN43" s="128"/>
      <c r="AO43" s="128"/>
      <c r="AP43" s="123"/>
      <c r="AQ43" s="123"/>
      <c r="AR43" s="123"/>
      <c r="AS43" s="123"/>
      <c r="AT43" s="123"/>
      <c r="AU43" s="123"/>
      <c r="AV43" s="158"/>
      <c r="AW43" s="124"/>
      <c r="AX43" s="124"/>
      <c r="AY43" s="124"/>
      <c r="AZ43" s="124"/>
      <c r="BA43" s="124"/>
      <c r="BB43" s="124"/>
      <c r="BC43" s="124"/>
      <c r="BD43" s="128"/>
      <c r="BE43" s="207"/>
      <c r="BF43" s="128"/>
      <c r="BG43" s="207"/>
      <c r="BH43" s="128"/>
      <c r="BI43" s="126"/>
      <c r="BJ43" s="128"/>
    </row>
    <row r="44" spans="1:62" s="130" customFormat="1" ht="26.25" customHeight="1">
      <c r="A44" s="327"/>
      <c r="B44" s="115"/>
      <c r="C44" s="324"/>
      <c r="D44" s="329"/>
      <c r="E44" s="324"/>
      <c r="F44" s="325"/>
      <c r="G44" s="328">
        <f>IF(VLOOKUP("ゆり-"&amp;A43&amp;"-B",'選手データ（ゆり）'!E:L,8,0)=G43,"",VLOOKUP("ゆり-"&amp;A43&amp;"-B",'選手データ（ゆり）'!E:L,8,0))</f>
      </c>
      <c r="H44" s="326"/>
      <c r="I44" s="120"/>
      <c r="J44" s="218"/>
      <c r="K44" s="211">
        <v>1</v>
      </c>
      <c r="L44" s="211"/>
      <c r="M44" s="211">
        <v>0</v>
      </c>
      <c r="N44" s="123"/>
      <c r="O44" s="123"/>
      <c r="P44" s="123"/>
      <c r="Q44" s="158"/>
      <c r="R44" s="124"/>
      <c r="S44" s="224"/>
      <c r="T44" s="224"/>
      <c r="U44" s="232">
        <v>3</v>
      </c>
      <c r="V44" s="154"/>
      <c r="W44" s="154" t="s">
        <v>415</v>
      </c>
      <c r="X44" s="139"/>
      <c r="Y44" s="139"/>
      <c r="Z44" s="128"/>
      <c r="AA44" s="324"/>
      <c r="AB44" s="329"/>
      <c r="AC44" s="324"/>
      <c r="AD44" s="325"/>
      <c r="AE44" s="137" t="str">
        <f>IF(VLOOKUP("ゆり-"&amp;AG43&amp;"-B",'選手データ（ゆり）'!E:L,8,0)=AE43,"",VLOOKUP("ゆり-"&amp;AG43&amp;"-B",'選手データ（ゆり）'!E:L,8,0))</f>
        <v>広島</v>
      </c>
      <c r="AF44" s="326"/>
      <c r="AG44" s="327"/>
      <c r="AI44" s="207"/>
      <c r="AJ44" s="128"/>
      <c r="AK44" s="207"/>
      <c r="AL44" s="128"/>
      <c r="AM44" s="126"/>
      <c r="AN44" s="128"/>
      <c r="AO44" s="128"/>
      <c r="AP44" s="123"/>
      <c r="AQ44" s="123"/>
      <c r="AR44" s="123"/>
      <c r="AS44" s="123"/>
      <c r="AT44" s="123"/>
      <c r="AU44" s="123"/>
      <c r="AV44" s="158"/>
      <c r="AW44" s="124"/>
      <c r="AX44" s="124"/>
      <c r="AY44" s="124"/>
      <c r="AZ44" s="124"/>
      <c r="BA44" s="124"/>
      <c r="BB44" s="124"/>
      <c r="BC44" s="124"/>
      <c r="BD44" s="128"/>
      <c r="BE44" s="207"/>
      <c r="BF44" s="128"/>
      <c r="BG44" s="207"/>
      <c r="BH44" s="128"/>
      <c r="BI44" s="126"/>
      <c r="BJ44" s="128"/>
    </row>
    <row r="45" spans="1:55" s="130" customFormat="1" ht="26.25" customHeight="1">
      <c r="A45" s="115"/>
      <c r="B45" s="115"/>
      <c r="C45" s="116"/>
      <c r="D45" s="117"/>
      <c r="E45" s="116"/>
      <c r="F45" s="118"/>
      <c r="G45" s="119"/>
      <c r="H45" s="120"/>
      <c r="I45" s="120"/>
      <c r="J45" s="133"/>
      <c r="K45" s="133"/>
      <c r="L45" s="133"/>
      <c r="M45" s="123"/>
      <c r="N45" s="123"/>
      <c r="O45" s="123"/>
      <c r="P45" s="123"/>
      <c r="Q45" s="123"/>
      <c r="R45" s="124"/>
      <c r="S45" s="124"/>
      <c r="T45" s="124"/>
      <c r="U45" s="124"/>
      <c r="V45" s="124"/>
      <c r="W45" s="124"/>
      <c r="X45" s="124"/>
      <c r="Y45" s="124"/>
      <c r="Z45" s="128"/>
      <c r="AA45" s="116"/>
      <c r="AB45" s="117"/>
      <c r="AC45" s="116"/>
      <c r="AD45" s="118"/>
      <c r="AE45" s="137"/>
      <c r="AF45" s="120"/>
      <c r="AG45" s="115"/>
      <c r="AN45" s="128"/>
      <c r="AO45" s="128"/>
      <c r="AP45" s="123"/>
      <c r="AQ45" s="123"/>
      <c r="AR45" s="123"/>
      <c r="AS45" s="123"/>
      <c r="AT45" s="123"/>
      <c r="AU45" s="123"/>
      <c r="AV45" s="123"/>
      <c r="AW45" s="124"/>
      <c r="AX45" s="124"/>
      <c r="AY45" s="124"/>
      <c r="AZ45" s="124"/>
      <c r="BA45" s="203"/>
      <c r="BB45" s="203"/>
      <c r="BC45" s="203"/>
    </row>
    <row r="46" spans="10:55" s="130" customFormat="1" ht="27" customHeight="1">
      <c r="J46" s="209"/>
      <c r="K46" s="209"/>
      <c r="L46" s="209"/>
      <c r="M46" s="209"/>
      <c r="N46" s="209"/>
      <c r="O46" s="209"/>
      <c r="P46" s="209"/>
      <c r="Q46" s="209"/>
      <c r="R46" s="203"/>
      <c r="S46" s="203"/>
      <c r="T46" s="203"/>
      <c r="U46" s="203"/>
      <c r="V46" s="203"/>
      <c r="W46" s="203"/>
      <c r="X46" s="203"/>
      <c r="Y46" s="203"/>
      <c r="AP46" s="209"/>
      <c r="AQ46" s="209"/>
      <c r="AR46" s="209"/>
      <c r="AS46" s="209"/>
      <c r="AT46" s="209"/>
      <c r="AU46" s="209"/>
      <c r="AV46" s="209"/>
      <c r="AW46" s="203"/>
      <c r="AX46" s="203"/>
      <c r="AY46" s="203"/>
      <c r="AZ46" s="203"/>
      <c r="BA46" s="203"/>
      <c r="BB46" s="203"/>
      <c r="BC46" s="203"/>
    </row>
    <row r="47" spans="10:55" s="130" customFormat="1" ht="27" customHeight="1">
      <c r="J47" s="209"/>
      <c r="K47" s="209"/>
      <c r="L47" s="209"/>
      <c r="M47" s="209"/>
      <c r="N47" s="209"/>
      <c r="O47" s="209"/>
      <c r="P47" s="209"/>
      <c r="Q47" s="209"/>
      <c r="R47" s="203"/>
      <c r="S47" s="203"/>
      <c r="T47" s="203"/>
      <c r="U47" s="203"/>
      <c r="V47" s="203"/>
      <c r="W47" s="203"/>
      <c r="X47" s="203"/>
      <c r="Y47" s="203"/>
      <c r="AP47" s="209"/>
      <c r="AQ47" s="209"/>
      <c r="AR47" s="209"/>
      <c r="AS47" s="209"/>
      <c r="AT47" s="209"/>
      <c r="AU47" s="209"/>
      <c r="AV47" s="209"/>
      <c r="AW47" s="203"/>
      <c r="AX47" s="203"/>
      <c r="AY47" s="203"/>
      <c r="AZ47" s="203"/>
      <c r="BA47" s="203"/>
      <c r="BB47" s="203"/>
      <c r="BC47" s="203"/>
    </row>
    <row r="48" spans="10:55" s="130" customFormat="1" ht="27" customHeight="1">
      <c r="J48" s="209"/>
      <c r="K48" s="209"/>
      <c r="L48" s="209"/>
      <c r="M48" s="209"/>
      <c r="N48" s="209"/>
      <c r="O48" s="209"/>
      <c r="P48" s="209"/>
      <c r="Q48" s="209"/>
      <c r="R48" s="203"/>
      <c r="S48" s="203"/>
      <c r="T48" s="203"/>
      <c r="U48" s="203"/>
      <c r="V48" s="203"/>
      <c r="W48" s="203"/>
      <c r="X48" s="203"/>
      <c r="Y48" s="203"/>
      <c r="AP48" s="209"/>
      <c r="AQ48" s="209"/>
      <c r="AR48" s="209"/>
      <c r="AS48" s="209"/>
      <c r="AT48" s="209"/>
      <c r="AU48" s="209"/>
      <c r="AV48" s="209"/>
      <c r="AW48" s="203"/>
      <c r="AX48" s="203"/>
      <c r="AY48" s="203"/>
      <c r="AZ48" s="203"/>
      <c r="BA48" s="203"/>
      <c r="BB48" s="203"/>
      <c r="BC48" s="203"/>
    </row>
    <row r="49" spans="10:55" s="130" customFormat="1" ht="27" customHeight="1">
      <c r="J49" s="209"/>
      <c r="K49" s="209"/>
      <c r="L49" s="209"/>
      <c r="M49" s="209"/>
      <c r="N49" s="209"/>
      <c r="O49" s="209"/>
      <c r="P49" s="209"/>
      <c r="Q49" s="209"/>
      <c r="R49" s="203"/>
      <c r="S49" s="203"/>
      <c r="T49" s="203"/>
      <c r="U49" s="203"/>
      <c r="V49" s="203"/>
      <c r="W49" s="203"/>
      <c r="X49" s="203"/>
      <c r="Y49" s="203"/>
      <c r="AP49" s="209"/>
      <c r="AQ49" s="209"/>
      <c r="AR49" s="209"/>
      <c r="AS49" s="209"/>
      <c r="AT49" s="209"/>
      <c r="AU49" s="209"/>
      <c r="AV49" s="209"/>
      <c r="AW49" s="203"/>
      <c r="AX49" s="203"/>
      <c r="AY49" s="203"/>
      <c r="AZ49" s="203"/>
      <c r="BA49" s="203"/>
      <c r="BB49" s="203"/>
      <c r="BC49" s="203"/>
    </row>
    <row r="50" spans="10:55" s="130" customFormat="1" ht="27" customHeight="1">
      <c r="J50" s="209"/>
      <c r="K50" s="209"/>
      <c r="L50" s="209"/>
      <c r="M50" s="209"/>
      <c r="N50" s="209"/>
      <c r="O50" s="209"/>
      <c r="P50" s="209"/>
      <c r="Q50" s="209"/>
      <c r="R50" s="203"/>
      <c r="S50" s="203"/>
      <c r="T50" s="203"/>
      <c r="U50" s="203"/>
      <c r="V50" s="203"/>
      <c r="W50" s="203"/>
      <c r="X50" s="203"/>
      <c r="Y50" s="203"/>
      <c r="AP50" s="209"/>
      <c r="AQ50" s="209"/>
      <c r="AR50" s="209"/>
      <c r="AS50" s="209"/>
      <c r="AT50" s="209"/>
      <c r="AU50" s="209"/>
      <c r="AV50" s="209"/>
      <c r="AW50" s="203"/>
      <c r="AX50" s="203"/>
      <c r="AY50" s="203"/>
      <c r="AZ50" s="203"/>
      <c r="BA50" s="203"/>
      <c r="BB50" s="203"/>
      <c r="BC50" s="203"/>
    </row>
    <row r="51" spans="10:55" s="130" customFormat="1" ht="27" customHeight="1">
      <c r="J51" s="209"/>
      <c r="K51" s="209"/>
      <c r="L51" s="209"/>
      <c r="M51" s="209"/>
      <c r="N51" s="209"/>
      <c r="O51" s="209"/>
      <c r="P51" s="209"/>
      <c r="Q51" s="209"/>
      <c r="R51" s="203"/>
      <c r="S51" s="203"/>
      <c r="T51" s="203"/>
      <c r="U51" s="203"/>
      <c r="V51" s="203"/>
      <c r="W51" s="203"/>
      <c r="X51" s="203"/>
      <c r="Y51" s="203"/>
      <c r="AP51" s="209"/>
      <c r="AQ51" s="209"/>
      <c r="AR51" s="209"/>
      <c r="AS51" s="209"/>
      <c r="AT51" s="209"/>
      <c r="AU51" s="209"/>
      <c r="AV51" s="209"/>
      <c r="AW51" s="203"/>
      <c r="AX51" s="203"/>
      <c r="AY51" s="203"/>
      <c r="AZ51" s="203"/>
      <c r="BA51" s="203"/>
      <c r="BB51" s="203"/>
      <c r="BC51" s="203"/>
    </row>
    <row r="52" spans="10:55" s="130" customFormat="1" ht="27" customHeight="1">
      <c r="J52" s="209"/>
      <c r="K52" s="209"/>
      <c r="L52" s="209"/>
      <c r="M52" s="209"/>
      <c r="N52" s="209"/>
      <c r="O52" s="209"/>
      <c r="P52" s="209"/>
      <c r="Q52" s="209"/>
      <c r="R52" s="203"/>
      <c r="S52" s="203"/>
      <c r="T52" s="203"/>
      <c r="U52" s="203"/>
      <c r="V52" s="203"/>
      <c r="W52" s="203"/>
      <c r="X52" s="203"/>
      <c r="Y52" s="203"/>
      <c r="AP52" s="209"/>
      <c r="AQ52" s="209"/>
      <c r="AR52" s="209"/>
      <c r="AS52" s="209"/>
      <c r="AT52" s="209"/>
      <c r="AU52" s="209"/>
      <c r="AV52" s="209"/>
      <c r="AW52" s="203"/>
      <c r="AX52" s="203"/>
      <c r="AY52" s="203"/>
      <c r="AZ52" s="203"/>
      <c r="BA52" s="203"/>
      <c r="BB52" s="203"/>
      <c r="BC52" s="203"/>
    </row>
    <row r="53" spans="10:55" s="130" customFormat="1" ht="27" customHeight="1">
      <c r="J53" s="209"/>
      <c r="K53" s="209"/>
      <c r="L53" s="209"/>
      <c r="M53" s="209"/>
      <c r="N53" s="209"/>
      <c r="O53" s="209"/>
      <c r="P53" s="209"/>
      <c r="Q53" s="209"/>
      <c r="R53" s="203"/>
      <c r="S53" s="203"/>
      <c r="T53" s="203"/>
      <c r="U53" s="203"/>
      <c r="V53" s="203"/>
      <c r="W53" s="203"/>
      <c r="X53" s="203"/>
      <c r="Y53" s="203"/>
      <c r="AP53" s="209"/>
      <c r="AQ53" s="209"/>
      <c r="AR53" s="209"/>
      <c r="AS53" s="209"/>
      <c r="AT53" s="209"/>
      <c r="AU53" s="209"/>
      <c r="AV53" s="209"/>
      <c r="AW53" s="203"/>
      <c r="AX53" s="203"/>
      <c r="AY53" s="203"/>
      <c r="AZ53" s="203"/>
      <c r="BA53" s="203"/>
      <c r="BB53" s="203"/>
      <c r="BC53" s="203"/>
    </row>
    <row r="54" spans="10:55" s="130" customFormat="1" ht="27" customHeight="1">
      <c r="J54" s="209"/>
      <c r="K54" s="209"/>
      <c r="L54" s="209"/>
      <c r="M54" s="209"/>
      <c r="N54" s="209"/>
      <c r="O54" s="209"/>
      <c r="P54" s="209"/>
      <c r="Q54" s="209"/>
      <c r="R54" s="203"/>
      <c r="S54" s="203"/>
      <c r="T54" s="203"/>
      <c r="U54" s="203"/>
      <c r="V54" s="203"/>
      <c r="W54" s="203"/>
      <c r="X54" s="203"/>
      <c r="Y54" s="203"/>
      <c r="AP54" s="209"/>
      <c r="AQ54" s="209"/>
      <c r="AR54" s="209"/>
      <c r="AS54" s="209"/>
      <c r="AT54" s="209"/>
      <c r="AU54" s="209"/>
      <c r="AV54" s="209"/>
      <c r="AW54" s="203"/>
      <c r="AX54" s="203"/>
      <c r="AY54" s="203"/>
      <c r="AZ54" s="203"/>
      <c r="BA54" s="203"/>
      <c r="BB54" s="203"/>
      <c r="BC54" s="203"/>
    </row>
    <row r="55" spans="10:55" s="130" customFormat="1" ht="27" customHeight="1">
      <c r="J55" s="209"/>
      <c r="K55" s="209"/>
      <c r="L55" s="209"/>
      <c r="M55" s="209"/>
      <c r="N55" s="209"/>
      <c r="O55" s="209"/>
      <c r="P55" s="209"/>
      <c r="Q55" s="209"/>
      <c r="R55" s="203"/>
      <c r="S55" s="203"/>
      <c r="T55" s="203"/>
      <c r="U55" s="203"/>
      <c r="V55" s="203"/>
      <c r="W55" s="203"/>
      <c r="X55" s="203"/>
      <c r="Y55" s="203"/>
      <c r="AP55" s="209"/>
      <c r="AQ55" s="209"/>
      <c r="AR55" s="209"/>
      <c r="AS55" s="209"/>
      <c r="AT55" s="209"/>
      <c r="AU55" s="209"/>
      <c r="AV55" s="209"/>
      <c r="AW55" s="203"/>
      <c r="AX55" s="203"/>
      <c r="AY55" s="203"/>
      <c r="AZ55" s="203"/>
      <c r="BA55" s="203"/>
      <c r="BB55" s="203"/>
      <c r="BC55" s="203"/>
    </row>
    <row r="56" spans="10:55" s="130" customFormat="1" ht="27" customHeight="1">
      <c r="J56" s="209"/>
      <c r="K56" s="209"/>
      <c r="L56" s="209"/>
      <c r="M56" s="209"/>
      <c r="N56" s="209"/>
      <c r="O56" s="209"/>
      <c r="P56" s="209"/>
      <c r="Q56" s="209"/>
      <c r="R56" s="203"/>
      <c r="S56" s="203"/>
      <c r="T56" s="203"/>
      <c r="U56" s="203"/>
      <c r="V56" s="203"/>
      <c r="W56" s="203"/>
      <c r="X56" s="203"/>
      <c r="Y56" s="203"/>
      <c r="AP56" s="209"/>
      <c r="AQ56" s="209"/>
      <c r="AR56" s="209"/>
      <c r="AS56" s="209"/>
      <c r="AT56" s="209"/>
      <c r="AU56" s="209"/>
      <c r="AV56" s="209"/>
      <c r="AW56" s="203"/>
      <c r="AX56" s="203"/>
      <c r="AY56" s="203"/>
      <c r="AZ56" s="203"/>
      <c r="BA56" s="203"/>
      <c r="BB56" s="203"/>
      <c r="BC56" s="203"/>
    </row>
    <row r="57" spans="10:55" s="130" customFormat="1" ht="27" customHeight="1">
      <c r="J57" s="209"/>
      <c r="K57" s="209"/>
      <c r="L57" s="209"/>
      <c r="M57" s="209"/>
      <c r="N57" s="209"/>
      <c r="O57" s="209"/>
      <c r="P57" s="209"/>
      <c r="Q57" s="209"/>
      <c r="R57" s="203"/>
      <c r="S57" s="203"/>
      <c r="T57" s="203"/>
      <c r="U57" s="203"/>
      <c r="V57" s="203"/>
      <c r="W57" s="203"/>
      <c r="X57" s="203"/>
      <c r="Y57" s="203"/>
      <c r="AP57" s="209"/>
      <c r="AQ57" s="209"/>
      <c r="AR57" s="209"/>
      <c r="AS57" s="209"/>
      <c r="AT57" s="209"/>
      <c r="AU57" s="209"/>
      <c r="AV57" s="209"/>
      <c r="AW57" s="203"/>
      <c r="AX57" s="203"/>
      <c r="AY57" s="203"/>
      <c r="AZ57" s="203"/>
      <c r="BA57" s="203"/>
      <c r="BB57" s="203"/>
      <c r="BC57" s="203"/>
    </row>
    <row r="58" spans="10:55" s="130" customFormat="1" ht="27" customHeight="1">
      <c r="J58" s="209"/>
      <c r="K58" s="209"/>
      <c r="L58" s="209"/>
      <c r="M58" s="209"/>
      <c r="N58" s="209"/>
      <c r="O58" s="209"/>
      <c r="P58" s="209"/>
      <c r="Q58" s="209"/>
      <c r="R58" s="203"/>
      <c r="S58" s="203"/>
      <c r="T58" s="203"/>
      <c r="U58" s="203"/>
      <c r="V58" s="203"/>
      <c r="W58" s="203"/>
      <c r="X58" s="203"/>
      <c r="Y58" s="203"/>
      <c r="AP58" s="209"/>
      <c r="AQ58" s="209"/>
      <c r="AR58" s="209"/>
      <c r="AS58" s="209"/>
      <c r="AT58" s="209"/>
      <c r="AU58" s="209"/>
      <c r="AV58" s="209"/>
      <c r="AW58" s="203"/>
      <c r="AX58" s="203"/>
      <c r="AY58" s="203"/>
      <c r="AZ58" s="203"/>
      <c r="BA58" s="203"/>
      <c r="BB58" s="203"/>
      <c r="BC58" s="203"/>
    </row>
    <row r="59" spans="10:55" s="130" customFormat="1" ht="27" customHeight="1">
      <c r="J59" s="209"/>
      <c r="K59" s="209"/>
      <c r="L59" s="209"/>
      <c r="M59" s="209"/>
      <c r="N59" s="209"/>
      <c r="O59" s="209"/>
      <c r="P59" s="209"/>
      <c r="Q59" s="209"/>
      <c r="R59" s="203"/>
      <c r="S59" s="203"/>
      <c r="T59" s="203"/>
      <c r="U59" s="203"/>
      <c r="V59" s="203"/>
      <c r="W59" s="203"/>
      <c r="X59" s="203"/>
      <c r="Y59" s="203"/>
      <c r="AP59" s="209"/>
      <c r="AQ59" s="209"/>
      <c r="AR59" s="209"/>
      <c r="AS59" s="209"/>
      <c r="AT59" s="209"/>
      <c r="AU59" s="209"/>
      <c r="AV59" s="209"/>
      <c r="AW59" s="203"/>
      <c r="AX59" s="203"/>
      <c r="AY59" s="203"/>
      <c r="AZ59" s="203"/>
      <c r="BA59" s="203"/>
      <c r="BB59" s="203"/>
      <c r="BC59" s="203"/>
    </row>
    <row r="60" spans="10:55" s="130" customFormat="1" ht="27" customHeight="1">
      <c r="J60" s="209"/>
      <c r="K60" s="209"/>
      <c r="L60" s="209"/>
      <c r="M60" s="209"/>
      <c r="N60" s="209"/>
      <c r="O60" s="209"/>
      <c r="P60" s="209"/>
      <c r="Q60" s="209"/>
      <c r="R60" s="203"/>
      <c r="S60" s="203"/>
      <c r="T60" s="203"/>
      <c r="U60" s="203"/>
      <c r="V60" s="203"/>
      <c r="W60" s="203"/>
      <c r="X60" s="203"/>
      <c r="Y60" s="203"/>
      <c r="AP60" s="209"/>
      <c r="AQ60" s="209"/>
      <c r="AR60" s="209"/>
      <c r="AS60" s="209"/>
      <c r="AT60" s="209"/>
      <c r="AU60" s="209"/>
      <c r="AV60" s="209"/>
      <c r="AW60" s="203"/>
      <c r="AX60" s="203"/>
      <c r="AY60" s="203"/>
      <c r="AZ60" s="203"/>
      <c r="BA60" s="203"/>
      <c r="BB60" s="203"/>
      <c r="BC60" s="203"/>
    </row>
    <row r="61" spans="10:55" s="130" customFormat="1" ht="27" customHeight="1">
      <c r="J61" s="209"/>
      <c r="K61" s="209"/>
      <c r="L61" s="209"/>
      <c r="M61" s="209"/>
      <c r="N61" s="209"/>
      <c r="O61" s="209"/>
      <c r="P61" s="209"/>
      <c r="Q61" s="209"/>
      <c r="R61" s="203"/>
      <c r="S61" s="203"/>
      <c r="T61" s="203"/>
      <c r="U61" s="203"/>
      <c r="V61" s="203"/>
      <c r="W61" s="203"/>
      <c r="X61" s="203"/>
      <c r="Y61" s="203"/>
      <c r="AP61" s="209"/>
      <c r="AQ61" s="209"/>
      <c r="AR61" s="209"/>
      <c r="AS61" s="209"/>
      <c r="AT61" s="209"/>
      <c r="AU61" s="209"/>
      <c r="AV61" s="209"/>
      <c r="AW61" s="203"/>
      <c r="AX61" s="203"/>
      <c r="AY61" s="203"/>
      <c r="AZ61" s="203"/>
      <c r="BA61" s="203"/>
      <c r="BB61" s="203"/>
      <c r="BC61" s="203"/>
    </row>
    <row r="62" spans="10:55" s="130" customFormat="1" ht="27" customHeight="1">
      <c r="J62" s="209"/>
      <c r="K62" s="209"/>
      <c r="L62" s="209"/>
      <c r="M62" s="209"/>
      <c r="N62" s="209"/>
      <c r="O62" s="209"/>
      <c r="P62" s="209"/>
      <c r="Q62" s="209"/>
      <c r="R62" s="203"/>
      <c r="S62" s="203"/>
      <c r="T62" s="203"/>
      <c r="U62" s="203"/>
      <c r="V62" s="203"/>
      <c r="W62" s="203"/>
      <c r="X62" s="203"/>
      <c r="Y62" s="203"/>
      <c r="AP62" s="209"/>
      <c r="AQ62" s="209"/>
      <c r="AR62" s="209"/>
      <c r="AS62" s="209"/>
      <c r="AT62" s="209"/>
      <c r="AU62" s="209"/>
      <c r="AV62" s="209"/>
      <c r="AW62" s="203"/>
      <c r="AX62" s="203"/>
      <c r="AY62" s="203"/>
      <c r="AZ62" s="203"/>
      <c r="BA62" s="203"/>
      <c r="BB62" s="203"/>
      <c r="BC62" s="203"/>
    </row>
    <row r="63" spans="10:55" s="130" customFormat="1" ht="27" customHeight="1">
      <c r="J63" s="209"/>
      <c r="K63" s="209"/>
      <c r="L63" s="209"/>
      <c r="M63" s="209"/>
      <c r="N63" s="209"/>
      <c r="O63" s="209"/>
      <c r="P63" s="209"/>
      <c r="Q63" s="209"/>
      <c r="R63" s="203"/>
      <c r="S63" s="203"/>
      <c r="T63" s="203"/>
      <c r="U63" s="203"/>
      <c r="V63" s="203"/>
      <c r="W63" s="203"/>
      <c r="X63" s="203"/>
      <c r="Y63" s="203"/>
      <c r="AP63" s="209"/>
      <c r="AQ63" s="209"/>
      <c r="AR63" s="209"/>
      <c r="AS63" s="209"/>
      <c r="AT63" s="209"/>
      <c r="AU63" s="209"/>
      <c r="AV63" s="209"/>
      <c r="AW63" s="203"/>
      <c r="AX63" s="203"/>
      <c r="AY63" s="203"/>
      <c r="AZ63" s="203"/>
      <c r="BA63" s="203"/>
      <c r="BB63" s="203"/>
      <c r="BC63" s="203"/>
    </row>
    <row r="64" spans="10:55" s="130" customFormat="1" ht="27" customHeight="1">
      <c r="J64" s="209"/>
      <c r="K64" s="209"/>
      <c r="L64" s="209"/>
      <c r="M64" s="209"/>
      <c r="N64" s="209"/>
      <c r="O64" s="209"/>
      <c r="P64" s="209"/>
      <c r="Q64" s="209"/>
      <c r="R64" s="203"/>
      <c r="S64" s="203"/>
      <c r="T64" s="203"/>
      <c r="U64" s="203"/>
      <c r="V64" s="203"/>
      <c r="W64" s="203"/>
      <c r="X64" s="203"/>
      <c r="Y64" s="203"/>
      <c r="AP64" s="209"/>
      <c r="AQ64" s="209"/>
      <c r="AR64" s="209"/>
      <c r="AS64" s="209"/>
      <c r="AT64" s="209"/>
      <c r="AU64" s="209"/>
      <c r="AV64" s="209"/>
      <c r="AW64" s="203"/>
      <c r="AX64" s="203"/>
      <c r="AY64" s="203"/>
      <c r="AZ64" s="203"/>
      <c r="BA64" s="203"/>
      <c r="BB64" s="203"/>
      <c r="BC64" s="203"/>
    </row>
    <row r="65" spans="10:55" s="130" customFormat="1" ht="27" customHeight="1">
      <c r="J65" s="209"/>
      <c r="K65" s="209"/>
      <c r="L65" s="209"/>
      <c r="M65" s="209"/>
      <c r="N65" s="209"/>
      <c r="O65" s="209"/>
      <c r="P65" s="209"/>
      <c r="Q65" s="209"/>
      <c r="R65" s="203"/>
      <c r="S65" s="203"/>
      <c r="T65" s="203"/>
      <c r="U65" s="203"/>
      <c r="V65" s="203"/>
      <c r="W65" s="203"/>
      <c r="X65" s="203"/>
      <c r="Y65" s="203"/>
      <c r="AP65" s="209"/>
      <c r="AQ65" s="209"/>
      <c r="AR65" s="209"/>
      <c r="AS65" s="209"/>
      <c r="AT65" s="209"/>
      <c r="AU65" s="209"/>
      <c r="AV65" s="209"/>
      <c r="AW65" s="203"/>
      <c r="AX65" s="203"/>
      <c r="AY65" s="203"/>
      <c r="AZ65" s="203"/>
      <c r="BA65" s="203"/>
      <c r="BB65" s="203"/>
      <c r="BC65" s="203"/>
    </row>
    <row r="66" spans="10:55" s="130" customFormat="1" ht="27" customHeight="1">
      <c r="J66" s="209"/>
      <c r="K66" s="209"/>
      <c r="L66" s="209"/>
      <c r="M66" s="209"/>
      <c r="N66" s="209"/>
      <c r="O66" s="209"/>
      <c r="P66" s="209"/>
      <c r="Q66" s="209"/>
      <c r="R66" s="203"/>
      <c r="S66" s="203"/>
      <c r="T66" s="203"/>
      <c r="U66" s="203"/>
      <c r="V66" s="203"/>
      <c r="W66" s="203"/>
      <c r="X66" s="203"/>
      <c r="Y66" s="203"/>
      <c r="AP66" s="209"/>
      <c r="AQ66" s="209"/>
      <c r="AR66" s="209"/>
      <c r="AS66" s="209"/>
      <c r="AT66" s="209"/>
      <c r="AU66" s="209"/>
      <c r="AV66" s="209"/>
      <c r="AW66" s="203"/>
      <c r="AX66" s="203"/>
      <c r="AY66" s="203"/>
      <c r="AZ66" s="203"/>
      <c r="BA66" s="203"/>
      <c r="BB66" s="203"/>
      <c r="BC66" s="203"/>
    </row>
    <row r="67" spans="10:55" s="130" customFormat="1" ht="27" customHeight="1">
      <c r="J67" s="209"/>
      <c r="K67" s="209"/>
      <c r="L67" s="209"/>
      <c r="M67" s="209"/>
      <c r="N67" s="209"/>
      <c r="O67" s="209"/>
      <c r="P67" s="209"/>
      <c r="Q67" s="209"/>
      <c r="R67" s="203"/>
      <c r="S67" s="203"/>
      <c r="T67" s="203"/>
      <c r="U67" s="203"/>
      <c r="V67" s="203"/>
      <c r="W67" s="203"/>
      <c r="X67" s="203"/>
      <c r="Y67" s="203"/>
      <c r="AP67" s="209"/>
      <c r="AQ67" s="209"/>
      <c r="AR67" s="209"/>
      <c r="AS67" s="209"/>
      <c r="AT67" s="209"/>
      <c r="AU67" s="209"/>
      <c r="AV67" s="209"/>
      <c r="AW67" s="203"/>
      <c r="AX67" s="203"/>
      <c r="AY67" s="203"/>
      <c r="AZ67" s="203"/>
      <c r="BA67" s="203"/>
      <c r="BB67" s="203"/>
      <c r="BC67" s="203"/>
    </row>
    <row r="68" spans="10:55" s="130" customFormat="1" ht="27" customHeight="1">
      <c r="J68" s="209"/>
      <c r="K68" s="209"/>
      <c r="L68" s="209"/>
      <c r="M68" s="209"/>
      <c r="N68" s="209"/>
      <c r="O68" s="209"/>
      <c r="P68" s="209"/>
      <c r="Q68" s="209"/>
      <c r="R68" s="203"/>
      <c r="S68" s="203"/>
      <c r="T68" s="203"/>
      <c r="U68" s="203"/>
      <c r="V68" s="203"/>
      <c r="W68" s="203"/>
      <c r="X68" s="203"/>
      <c r="Y68" s="203"/>
      <c r="AP68" s="209"/>
      <c r="AQ68" s="209"/>
      <c r="AR68" s="209"/>
      <c r="AS68" s="209"/>
      <c r="AT68" s="209"/>
      <c r="AU68" s="209"/>
      <c r="AV68" s="209"/>
      <c r="AW68" s="203"/>
      <c r="AX68" s="203"/>
      <c r="AY68" s="203"/>
      <c r="AZ68" s="203"/>
      <c r="BA68" s="203"/>
      <c r="BB68" s="203"/>
      <c r="BC68" s="203"/>
    </row>
    <row r="69" spans="10:55" s="130" customFormat="1" ht="27" customHeight="1">
      <c r="J69" s="209"/>
      <c r="K69" s="209"/>
      <c r="L69" s="209"/>
      <c r="M69" s="209"/>
      <c r="N69" s="209"/>
      <c r="O69" s="209"/>
      <c r="P69" s="209"/>
      <c r="Q69" s="209"/>
      <c r="R69" s="203"/>
      <c r="S69" s="203"/>
      <c r="T69" s="203"/>
      <c r="U69" s="203"/>
      <c r="V69" s="203"/>
      <c r="W69" s="203"/>
      <c r="X69" s="203"/>
      <c r="Y69" s="203"/>
      <c r="AP69" s="209"/>
      <c r="AQ69" s="209"/>
      <c r="AR69" s="209"/>
      <c r="AS69" s="209"/>
      <c r="AT69" s="209"/>
      <c r="AU69" s="209"/>
      <c r="AV69" s="209"/>
      <c r="AW69" s="203"/>
      <c r="AX69" s="203"/>
      <c r="AY69" s="203"/>
      <c r="AZ69" s="203"/>
      <c r="BA69" s="203"/>
      <c r="BB69" s="203"/>
      <c r="BC69" s="203"/>
    </row>
    <row r="70" spans="10:55" s="130" customFormat="1" ht="27" customHeight="1">
      <c r="J70" s="209"/>
      <c r="K70" s="209"/>
      <c r="L70" s="209"/>
      <c r="M70" s="209"/>
      <c r="N70" s="209"/>
      <c r="O70" s="209"/>
      <c r="P70" s="209"/>
      <c r="Q70" s="209"/>
      <c r="R70" s="203"/>
      <c r="S70" s="203"/>
      <c r="T70" s="203"/>
      <c r="U70" s="203"/>
      <c r="V70" s="203"/>
      <c r="W70" s="203"/>
      <c r="X70" s="203"/>
      <c r="Y70" s="203"/>
      <c r="AP70" s="209"/>
      <c r="AQ70" s="209"/>
      <c r="AR70" s="209"/>
      <c r="AS70" s="209"/>
      <c r="AT70" s="209"/>
      <c r="AU70" s="209"/>
      <c r="AV70" s="209"/>
      <c r="AW70" s="203"/>
      <c r="AX70" s="203"/>
      <c r="AY70" s="203"/>
      <c r="AZ70" s="203"/>
      <c r="BA70" s="203"/>
      <c r="BB70" s="203"/>
      <c r="BC70" s="203"/>
    </row>
    <row r="71" spans="10:55" s="130" customFormat="1" ht="27" customHeight="1">
      <c r="J71" s="209"/>
      <c r="K71" s="209"/>
      <c r="L71" s="209"/>
      <c r="M71" s="209"/>
      <c r="N71" s="209"/>
      <c r="O71" s="209"/>
      <c r="P71" s="209"/>
      <c r="Q71" s="209"/>
      <c r="R71" s="203"/>
      <c r="S71" s="203"/>
      <c r="T71" s="203"/>
      <c r="U71" s="203"/>
      <c r="V71" s="203"/>
      <c r="W71" s="203"/>
      <c r="X71" s="203"/>
      <c r="Y71" s="203"/>
      <c r="AP71" s="209"/>
      <c r="AQ71" s="209"/>
      <c r="AR71" s="209"/>
      <c r="AS71" s="209"/>
      <c r="AT71" s="209"/>
      <c r="AU71" s="209"/>
      <c r="AV71" s="209"/>
      <c r="AW71" s="203"/>
      <c r="AX71" s="203"/>
      <c r="AY71" s="203"/>
      <c r="AZ71" s="203"/>
      <c r="BA71" s="203"/>
      <c r="BB71" s="203"/>
      <c r="BC71" s="203"/>
    </row>
    <row r="72" spans="10:55" s="130" customFormat="1" ht="27" customHeight="1">
      <c r="J72" s="209"/>
      <c r="K72" s="209"/>
      <c r="L72" s="209"/>
      <c r="M72" s="209"/>
      <c r="N72" s="209"/>
      <c r="O72" s="209"/>
      <c r="P72" s="209"/>
      <c r="Q72" s="209"/>
      <c r="R72" s="203"/>
      <c r="S72" s="203"/>
      <c r="T72" s="203"/>
      <c r="U72" s="203"/>
      <c r="V72" s="203"/>
      <c r="W72" s="203"/>
      <c r="X72" s="203"/>
      <c r="Y72" s="203"/>
      <c r="AP72" s="209"/>
      <c r="AQ72" s="209"/>
      <c r="AR72" s="209"/>
      <c r="AS72" s="209"/>
      <c r="AT72" s="209"/>
      <c r="AU72" s="209"/>
      <c r="AV72" s="209"/>
      <c r="AW72" s="203"/>
      <c r="AX72" s="203"/>
      <c r="AY72" s="203"/>
      <c r="AZ72" s="203"/>
      <c r="BA72" s="203"/>
      <c r="BB72" s="203"/>
      <c r="BC72" s="203"/>
    </row>
    <row r="73" spans="10:55" s="130" customFormat="1" ht="27" customHeight="1">
      <c r="J73" s="209"/>
      <c r="K73" s="209"/>
      <c r="L73" s="209"/>
      <c r="M73" s="209"/>
      <c r="N73" s="209"/>
      <c r="O73" s="209"/>
      <c r="P73" s="209"/>
      <c r="Q73" s="209"/>
      <c r="R73" s="203"/>
      <c r="S73" s="203"/>
      <c r="T73" s="203"/>
      <c r="U73" s="203"/>
      <c r="V73" s="203"/>
      <c r="W73" s="203"/>
      <c r="X73" s="203"/>
      <c r="Y73" s="203"/>
      <c r="AP73" s="209"/>
      <c r="AQ73" s="209"/>
      <c r="AR73" s="209"/>
      <c r="AS73" s="209"/>
      <c r="AT73" s="209"/>
      <c r="AU73" s="209"/>
      <c r="AV73" s="209"/>
      <c r="AW73" s="203"/>
      <c r="AX73" s="203"/>
      <c r="AY73" s="203"/>
      <c r="AZ73" s="203"/>
      <c r="BA73" s="203"/>
      <c r="BB73" s="203"/>
      <c r="BC73" s="203"/>
    </row>
    <row r="74" spans="10:55" s="130" customFormat="1" ht="27" customHeight="1">
      <c r="J74" s="209"/>
      <c r="K74" s="209"/>
      <c r="L74" s="209"/>
      <c r="M74" s="209"/>
      <c r="N74" s="209"/>
      <c r="O74" s="209"/>
      <c r="P74" s="209"/>
      <c r="Q74" s="209"/>
      <c r="R74" s="203"/>
      <c r="S74" s="203"/>
      <c r="T74" s="203"/>
      <c r="U74" s="203"/>
      <c r="V74" s="203"/>
      <c r="W74" s="203"/>
      <c r="X74" s="203"/>
      <c r="Y74" s="203"/>
      <c r="AP74" s="209"/>
      <c r="AQ74" s="209"/>
      <c r="AR74" s="209"/>
      <c r="AS74" s="209"/>
      <c r="AT74" s="209"/>
      <c r="AU74" s="209"/>
      <c r="AV74" s="209"/>
      <c r="AW74" s="203"/>
      <c r="AX74" s="203"/>
      <c r="AY74" s="203"/>
      <c r="AZ74" s="203"/>
      <c r="BA74" s="203"/>
      <c r="BB74" s="203"/>
      <c r="BC74" s="203"/>
    </row>
    <row r="75" spans="10:55" s="130" customFormat="1" ht="27" customHeight="1">
      <c r="J75" s="209"/>
      <c r="K75" s="209"/>
      <c r="L75" s="209"/>
      <c r="M75" s="209"/>
      <c r="N75" s="209"/>
      <c r="O75" s="209"/>
      <c r="P75" s="209"/>
      <c r="Q75" s="209"/>
      <c r="R75" s="203"/>
      <c r="S75" s="203"/>
      <c r="T75" s="203"/>
      <c r="U75" s="203"/>
      <c r="V75" s="203"/>
      <c r="W75" s="203"/>
      <c r="X75" s="203"/>
      <c r="Y75" s="203"/>
      <c r="AP75" s="209"/>
      <c r="AQ75" s="209"/>
      <c r="AR75" s="209"/>
      <c r="AS75" s="209"/>
      <c r="AT75" s="209"/>
      <c r="AU75" s="209"/>
      <c r="AV75" s="209"/>
      <c r="AW75" s="203"/>
      <c r="AX75" s="203"/>
      <c r="AY75" s="203"/>
      <c r="AZ75" s="203"/>
      <c r="BA75" s="203"/>
      <c r="BB75" s="203"/>
      <c r="BC75" s="203"/>
    </row>
    <row r="76" spans="10:55" s="130" customFormat="1" ht="27" customHeight="1">
      <c r="J76" s="209"/>
      <c r="K76" s="209"/>
      <c r="L76" s="209"/>
      <c r="M76" s="209"/>
      <c r="N76" s="209"/>
      <c r="O76" s="209"/>
      <c r="P76" s="209"/>
      <c r="Q76" s="209"/>
      <c r="R76" s="203"/>
      <c r="S76" s="203"/>
      <c r="T76" s="203"/>
      <c r="U76" s="203"/>
      <c r="V76" s="203"/>
      <c r="W76" s="203"/>
      <c r="X76" s="203"/>
      <c r="Y76" s="203"/>
      <c r="AP76" s="209"/>
      <c r="AQ76" s="209"/>
      <c r="AR76" s="209"/>
      <c r="AS76" s="209"/>
      <c r="AT76" s="209"/>
      <c r="AU76" s="209"/>
      <c r="AV76" s="209"/>
      <c r="AW76" s="203"/>
      <c r="AX76" s="203"/>
      <c r="AY76" s="203"/>
      <c r="AZ76" s="203"/>
      <c r="BA76" s="203"/>
      <c r="BB76" s="203"/>
      <c r="BC76" s="203"/>
    </row>
    <row r="77" spans="10:55" s="130" customFormat="1" ht="27" customHeight="1">
      <c r="J77" s="209"/>
      <c r="K77" s="209"/>
      <c r="L77" s="209"/>
      <c r="M77" s="209"/>
      <c r="N77" s="209"/>
      <c r="O77" s="209"/>
      <c r="P77" s="209"/>
      <c r="Q77" s="209"/>
      <c r="R77" s="203"/>
      <c r="S77" s="203"/>
      <c r="T77" s="203"/>
      <c r="U77" s="203"/>
      <c r="V77" s="203"/>
      <c r="W77" s="203"/>
      <c r="X77" s="203"/>
      <c r="Y77" s="203"/>
      <c r="AP77" s="209"/>
      <c r="AQ77" s="209"/>
      <c r="AR77" s="209"/>
      <c r="AS77" s="209"/>
      <c r="AT77" s="209"/>
      <c r="AU77" s="209"/>
      <c r="AV77" s="209"/>
      <c r="AW77" s="203"/>
      <c r="AX77" s="203"/>
      <c r="AY77" s="203"/>
      <c r="AZ77" s="203"/>
      <c r="BA77" s="203"/>
      <c r="BB77" s="203"/>
      <c r="BC77" s="203"/>
    </row>
    <row r="78" spans="10:55" s="130" customFormat="1" ht="27" customHeight="1">
      <c r="J78" s="209"/>
      <c r="K78" s="209"/>
      <c r="L78" s="209"/>
      <c r="M78" s="209"/>
      <c r="N78" s="209"/>
      <c r="O78" s="209"/>
      <c r="P78" s="209"/>
      <c r="Q78" s="209"/>
      <c r="R78" s="203"/>
      <c r="S78" s="203"/>
      <c r="T78" s="203"/>
      <c r="U78" s="203"/>
      <c r="V78" s="203"/>
      <c r="W78" s="203"/>
      <c r="X78" s="203"/>
      <c r="Y78" s="203"/>
      <c r="AP78" s="209"/>
      <c r="AQ78" s="209"/>
      <c r="AR78" s="209"/>
      <c r="AS78" s="209"/>
      <c r="AT78" s="209"/>
      <c r="AU78" s="209"/>
      <c r="AV78" s="209"/>
      <c r="AW78" s="203"/>
      <c r="AX78" s="203"/>
      <c r="AY78" s="203"/>
      <c r="AZ78" s="203"/>
      <c r="BA78" s="203"/>
      <c r="BB78" s="203"/>
      <c r="BC78" s="203"/>
    </row>
    <row r="79" spans="10:55" s="130" customFormat="1" ht="27" customHeight="1">
      <c r="J79" s="209"/>
      <c r="K79" s="209"/>
      <c r="L79" s="209"/>
      <c r="M79" s="209"/>
      <c r="N79" s="209"/>
      <c r="O79" s="209"/>
      <c r="P79" s="209"/>
      <c r="Q79" s="209"/>
      <c r="R79" s="203"/>
      <c r="S79" s="203"/>
      <c r="T79" s="203"/>
      <c r="U79" s="203"/>
      <c r="V79" s="203"/>
      <c r="W79" s="203"/>
      <c r="X79" s="203"/>
      <c r="Y79" s="203"/>
      <c r="AP79" s="209"/>
      <c r="AQ79" s="209"/>
      <c r="AR79" s="209"/>
      <c r="AS79" s="209"/>
      <c r="AT79" s="209"/>
      <c r="AU79" s="209"/>
      <c r="AV79" s="209"/>
      <c r="AW79" s="203"/>
      <c r="AX79" s="203"/>
      <c r="AY79" s="203"/>
      <c r="AZ79" s="203"/>
      <c r="BA79" s="203"/>
      <c r="BB79" s="203"/>
      <c r="BC79" s="203"/>
    </row>
    <row r="80" spans="10:55" s="130" customFormat="1" ht="27" customHeight="1">
      <c r="J80" s="209"/>
      <c r="K80" s="209"/>
      <c r="L80" s="209"/>
      <c r="M80" s="209"/>
      <c r="N80" s="209"/>
      <c r="O80" s="209"/>
      <c r="P80" s="209"/>
      <c r="Q80" s="209"/>
      <c r="R80" s="203"/>
      <c r="S80" s="203"/>
      <c r="T80" s="203"/>
      <c r="U80" s="203"/>
      <c r="V80" s="203"/>
      <c r="W80" s="203"/>
      <c r="X80" s="203"/>
      <c r="Y80" s="203"/>
      <c r="AP80" s="209"/>
      <c r="AQ80" s="209"/>
      <c r="AR80" s="209"/>
      <c r="AS80" s="209"/>
      <c r="AT80" s="209"/>
      <c r="AU80" s="209"/>
      <c r="AV80" s="209"/>
      <c r="AW80" s="203"/>
      <c r="AX80" s="203"/>
      <c r="AY80" s="203"/>
      <c r="AZ80" s="203"/>
      <c r="BA80" s="203"/>
      <c r="BB80" s="203"/>
      <c r="BC80" s="203"/>
    </row>
    <row r="81" spans="10:55" s="130" customFormat="1" ht="27" customHeight="1">
      <c r="J81" s="209"/>
      <c r="K81" s="209"/>
      <c r="L81" s="209"/>
      <c r="M81" s="209"/>
      <c r="N81" s="209"/>
      <c r="O81" s="209"/>
      <c r="P81" s="209"/>
      <c r="Q81" s="209"/>
      <c r="R81" s="203"/>
      <c r="S81" s="203"/>
      <c r="T81" s="203"/>
      <c r="U81" s="203"/>
      <c r="V81" s="203"/>
      <c r="W81" s="203"/>
      <c r="X81" s="203"/>
      <c r="Y81" s="203"/>
      <c r="AP81" s="209"/>
      <c r="AQ81" s="209"/>
      <c r="AR81" s="209"/>
      <c r="AS81" s="209"/>
      <c r="AT81" s="209"/>
      <c r="AU81" s="209"/>
      <c r="AV81" s="209"/>
      <c r="AW81" s="203"/>
      <c r="AX81" s="203"/>
      <c r="AY81" s="203"/>
      <c r="AZ81" s="203"/>
      <c r="BA81" s="203"/>
      <c r="BB81" s="203"/>
      <c r="BC81" s="203"/>
    </row>
    <row r="82" spans="10:55" s="130" customFormat="1" ht="27" customHeight="1">
      <c r="J82" s="209"/>
      <c r="K82" s="209"/>
      <c r="L82" s="209"/>
      <c r="M82" s="209"/>
      <c r="N82" s="209"/>
      <c r="O82" s="209"/>
      <c r="P82" s="209"/>
      <c r="Q82" s="209"/>
      <c r="R82" s="203"/>
      <c r="S82" s="203"/>
      <c r="T82" s="203"/>
      <c r="U82" s="203"/>
      <c r="V82" s="203"/>
      <c r="W82" s="203"/>
      <c r="X82" s="203"/>
      <c r="Y82" s="203"/>
      <c r="AP82" s="209"/>
      <c r="AQ82" s="209"/>
      <c r="AR82" s="209"/>
      <c r="AS82" s="209"/>
      <c r="AT82" s="209"/>
      <c r="AU82" s="209"/>
      <c r="AV82" s="209"/>
      <c r="AW82" s="203"/>
      <c r="AX82" s="203"/>
      <c r="AY82" s="203"/>
      <c r="AZ82" s="203"/>
      <c r="BA82" s="203"/>
      <c r="BB82" s="203"/>
      <c r="BC82" s="203"/>
    </row>
    <row r="83" spans="10:55" s="130" customFormat="1" ht="27" customHeight="1">
      <c r="J83" s="209"/>
      <c r="K83" s="209"/>
      <c r="L83" s="209"/>
      <c r="M83" s="209"/>
      <c r="N83" s="209"/>
      <c r="O83" s="209"/>
      <c r="P83" s="209"/>
      <c r="Q83" s="209"/>
      <c r="R83" s="203"/>
      <c r="S83" s="203"/>
      <c r="T83" s="203"/>
      <c r="U83" s="203"/>
      <c r="V83" s="203"/>
      <c r="W83" s="203"/>
      <c r="X83" s="203"/>
      <c r="Y83" s="203"/>
      <c r="AP83" s="209"/>
      <c r="AQ83" s="209"/>
      <c r="AR83" s="209"/>
      <c r="AS83" s="209"/>
      <c r="AT83" s="209"/>
      <c r="AU83" s="209"/>
      <c r="AV83" s="209"/>
      <c r="AW83" s="203"/>
      <c r="AX83" s="203"/>
      <c r="AY83" s="203"/>
      <c r="AZ83" s="203"/>
      <c r="BA83" s="203"/>
      <c r="BB83" s="203"/>
      <c r="BC83" s="203"/>
    </row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13.5" customHeight="1">
      <c r="AG90" s="130"/>
    </row>
    <row r="91" ht="13.5" customHeight="1">
      <c r="AG91" s="130"/>
    </row>
    <row r="92" ht="13.5" customHeight="1">
      <c r="AG92" s="130"/>
    </row>
  </sheetData>
  <sheetProtection/>
  <mergeCells count="535">
    <mergeCell ref="AF1:AF2"/>
    <mergeCell ref="AG1:AG2"/>
    <mergeCell ref="F1:F2"/>
    <mergeCell ref="G1:G2"/>
    <mergeCell ref="A1:A2"/>
    <mergeCell ref="C1:C2"/>
    <mergeCell ref="D1:D2"/>
    <mergeCell ref="E1:E2"/>
    <mergeCell ref="AB3:AB4"/>
    <mergeCell ref="AC3:AC4"/>
    <mergeCell ref="AJ1:AJ2"/>
    <mergeCell ref="AK1:AK2"/>
    <mergeCell ref="H1:H2"/>
    <mergeCell ref="AA1:AA2"/>
    <mergeCell ref="AB1:AB2"/>
    <mergeCell ref="AC1:AC2"/>
    <mergeCell ref="AD1:AD2"/>
    <mergeCell ref="AE1:AE2"/>
    <mergeCell ref="A3:A4"/>
    <mergeCell ref="C3:C4"/>
    <mergeCell ref="D3:D4"/>
    <mergeCell ref="E3:E4"/>
    <mergeCell ref="AH1:AH2"/>
    <mergeCell ref="AI1:AI2"/>
    <mergeCell ref="F3:F4"/>
    <mergeCell ref="G3:G4"/>
    <mergeCell ref="H3:H4"/>
    <mergeCell ref="AA3:AA4"/>
    <mergeCell ref="BJ1:BJ2"/>
    <mergeCell ref="BK1:BK2"/>
    <mergeCell ref="AL1:AL2"/>
    <mergeCell ref="AN1:AN2"/>
    <mergeCell ref="BE1:BE2"/>
    <mergeCell ref="BF1:BF2"/>
    <mergeCell ref="BG1:BG2"/>
    <mergeCell ref="BH1:BH2"/>
    <mergeCell ref="BI3:BI4"/>
    <mergeCell ref="BJ3:BJ4"/>
    <mergeCell ref="AH3:AH4"/>
    <mergeCell ref="AI3:AI4"/>
    <mergeCell ref="AJ3:AJ4"/>
    <mergeCell ref="AK3:AK4"/>
    <mergeCell ref="AL3:AL4"/>
    <mergeCell ref="AN3:AN4"/>
    <mergeCell ref="BE3:BE4"/>
    <mergeCell ref="BF3:BF4"/>
    <mergeCell ref="BG3:BG4"/>
    <mergeCell ref="BH3:BH4"/>
    <mergeCell ref="AD3:AD4"/>
    <mergeCell ref="AE3:AE4"/>
    <mergeCell ref="AF3:AF4"/>
    <mergeCell ref="AG3:AG4"/>
    <mergeCell ref="BK3:BK4"/>
    <mergeCell ref="A5:A6"/>
    <mergeCell ref="C5:C6"/>
    <mergeCell ref="D5:D6"/>
    <mergeCell ref="E5:E6"/>
    <mergeCell ref="F5:F6"/>
    <mergeCell ref="H5:H6"/>
    <mergeCell ref="AA5:AA6"/>
    <mergeCell ref="AB5:AB6"/>
    <mergeCell ref="AC5:AC6"/>
    <mergeCell ref="AJ5:AJ6"/>
    <mergeCell ref="AK5:AK6"/>
    <mergeCell ref="AF5:AF6"/>
    <mergeCell ref="AG5:AG6"/>
    <mergeCell ref="AH5:AH6"/>
    <mergeCell ref="AI5:AI6"/>
    <mergeCell ref="AD5:AD6"/>
    <mergeCell ref="AE5:AE6"/>
    <mergeCell ref="BH5:BH6"/>
    <mergeCell ref="BJ5:BJ6"/>
    <mergeCell ref="BK5:BK6"/>
    <mergeCell ref="A7:A8"/>
    <mergeCell ref="C7:C8"/>
    <mergeCell ref="D7:D8"/>
    <mergeCell ref="E7:E8"/>
    <mergeCell ref="F7:F8"/>
    <mergeCell ref="BF5:BF6"/>
    <mergeCell ref="BG5:BG6"/>
    <mergeCell ref="AL5:AL6"/>
    <mergeCell ref="AM5:AM6"/>
    <mergeCell ref="AN5:AN6"/>
    <mergeCell ref="BE5:BE6"/>
    <mergeCell ref="AG7:AG8"/>
    <mergeCell ref="AH7:AH8"/>
    <mergeCell ref="AI7:AI8"/>
    <mergeCell ref="AJ7:AJ8"/>
    <mergeCell ref="G7:G8"/>
    <mergeCell ref="H7:H8"/>
    <mergeCell ref="AA7:AA8"/>
    <mergeCell ref="AB7:AB8"/>
    <mergeCell ref="AC7:AC8"/>
    <mergeCell ref="AD7:AD8"/>
    <mergeCell ref="BK7:BK8"/>
    <mergeCell ref="A9:A10"/>
    <mergeCell ref="C9:C10"/>
    <mergeCell ref="D9:D10"/>
    <mergeCell ref="E9:E10"/>
    <mergeCell ref="F9:F10"/>
    <mergeCell ref="AK7:AK8"/>
    <mergeCell ref="AL7:AL8"/>
    <mergeCell ref="AM7:AM8"/>
    <mergeCell ref="AN7:AN8"/>
    <mergeCell ref="AD9:AD10"/>
    <mergeCell ref="AE9:AE10"/>
    <mergeCell ref="BG7:BG8"/>
    <mergeCell ref="BH7:BH8"/>
    <mergeCell ref="BI7:BI8"/>
    <mergeCell ref="BJ7:BJ8"/>
    <mergeCell ref="BE7:BE8"/>
    <mergeCell ref="BF7:BF8"/>
    <mergeCell ref="AE7:AE8"/>
    <mergeCell ref="AF7:AF8"/>
    <mergeCell ref="G9:G10"/>
    <mergeCell ref="H9:H10"/>
    <mergeCell ref="T9:U9"/>
    <mergeCell ref="AA9:AA10"/>
    <mergeCell ref="AB9:AB10"/>
    <mergeCell ref="AC9:AC10"/>
    <mergeCell ref="BJ9:BJ10"/>
    <mergeCell ref="BK9:BK10"/>
    <mergeCell ref="AJ9:AJ10"/>
    <mergeCell ref="AK9:AK10"/>
    <mergeCell ref="AL9:AL10"/>
    <mergeCell ref="AM9:AM10"/>
    <mergeCell ref="AN9:AN10"/>
    <mergeCell ref="BE9:BE10"/>
    <mergeCell ref="BF9:BF10"/>
    <mergeCell ref="BG9:BG10"/>
    <mergeCell ref="BH9:BH10"/>
    <mergeCell ref="BI9:BI10"/>
    <mergeCell ref="AF9:AF10"/>
    <mergeCell ref="AG9:AG10"/>
    <mergeCell ref="AH9:AH10"/>
    <mergeCell ref="AI9:AI10"/>
    <mergeCell ref="AC11:AC12"/>
    <mergeCell ref="AD11:AD12"/>
    <mergeCell ref="A11:A12"/>
    <mergeCell ref="C11:C12"/>
    <mergeCell ref="D11:D12"/>
    <mergeCell ref="E11:E12"/>
    <mergeCell ref="F11:F12"/>
    <mergeCell ref="G11:G12"/>
    <mergeCell ref="H11:H12"/>
    <mergeCell ref="Z11:Z12"/>
    <mergeCell ref="BJ11:BJ12"/>
    <mergeCell ref="BK11:BK12"/>
    <mergeCell ref="BH11:BH12"/>
    <mergeCell ref="BI11:BI12"/>
    <mergeCell ref="AN11:AN12"/>
    <mergeCell ref="BE11:BE12"/>
    <mergeCell ref="BF11:BF12"/>
    <mergeCell ref="BG11:BG12"/>
    <mergeCell ref="A13:A14"/>
    <mergeCell ref="C13:C14"/>
    <mergeCell ref="D13:D14"/>
    <mergeCell ref="E13:E14"/>
    <mergeCell ref="AI11:AI12"/>
    <mergeCell ref="AJ11:AJ12"/>
    <mergeCell ref="AA11:AA12"/>
    <mergeCell ref="AB11:AB12"/>
    <mergeCell ref="AG11:AG12"/>
    <mergeCell ref="AH11:AH12"/>
    <mergeCell ref="F13:F14"/>
    <mergeCell ref="G13:G14"/>
    <mergeCell ref="AL11:AL12"/>
    <mergeCell ref="AM11:AM12"/>
    <mergeCell ref="AD13:AD14"/>
    <mergeCell ref="AF13:AF14"/>
    <mergeCell ref="AE11:AE12"/>
    <mergeCell ref="AF11:AF12"/>
    <mergeCell ref="H13:H14"/>
    <mergeCell ref="AA13:AA14"/>
    <mergeCell ref="BG13:BG14"/>
    <mergeCell ref="BH13:BH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BE13:BE14"/>
    <mergeCell ref="BF13:BF14"/>
    <mergeCell ref="AB13:AB14"/>
    <mergeCell ref="AC13:AC14"/>
    <mergeCell ref="BJ13:BJ14"/>
    <mergeCell ref="BK13:BK14"/>
    <mergeCell ref="A15:A16"/>
    <mergeCell ref="C15:C16"/>
    <mergeCell ref="D15:D16"/>
    <mergeCell ref="E15:E16"/>
    <mergeCell ref="F15:F16"/>
    <mergeCell ref="G15:G16"/>
    <mergeCell ref="H15:H16"/>
    <mergeCell ref="AA15:AA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T16:U16"/>
    <mergeCell ref="A17:A18"/>
    <mergeCell ref="C17:C18"/>
    <mergeCell ref="D17:D18"/>
    <mergeCell ref="E17:E18"/>
    <mergeCell ref="F17:F18"/>
    <mergeCell ref="G17:G18"/>
    <mergeCell ref="H17:H18"/>
    <mergeCell ref="BJ15:BJ16"/>
    <mergeCell ref="BK15:BK16"/>
    <mergeCell ref="AN15:AN16"/>
    <mergeCell ref="BE15:BE16"/>
    <mergeCell ref="BF15:BF16"/>
    <mergeCell ref="BG15:BG16"/>
    <mergeCell ref="BH15:BH16"/>
    <mergeCell ref="BI15:BI16"/>
    <mergeCell ref="AA17:AA18"/>
    <mergeCell ref="AB17:AB18"/>
    <mergeCell ref="AC17:AC18"/>
    <mergeCell ref="AD17:AD18"/>
    <mergeCell ref="AE17:AE18"/>
    <mergeCell ref="AF17:AF18"/>
    <mergeCell ref="BH17:BH18"/>
    <mergeCell ref="BI17:BI18"/>
    <mergeCell ref="AG17:AG18"/>
    <mergeCell ref="AH17:AH18"/>
    <mergeCell ref="AI17:AI18"/>
    <mergeCell ref="AJ17:AJ18"/>
    <mergeCell ref="AK17:AK18"/>
    <mergeCell ref="AL17:AL18"/>
    <mergeCell ref="AN17:AN18"/>
    <mergeCell ref="BE17:BE18"/>
    <mergeCell ref="AX19:AX20"/>
    <mergeCell ref="BI19:BI20"/>
    <mergeCell ref="BF17:BF18"/>
    <mergeCell ref="BG17:BG18"/>
    <mergeCell ref="F21:F22"/>
    <mergeCell ref="H21:H22"/>
    <mergeCell ref="AK21:AK22"/>
    <mergeCell ref="AL21:AL22"/>
    <mergeCell ref="AA21:AA22"/>
    <mergeCell ref="AB21:AB22"/>
    <mergeCell ref="A21:A22"/>
    <mergeCell ref="C21:C22"/>
    <mergeCell ref="D21:D22"/>
    <mergeCell ref="E21:E22"/>
    <mergeCell ref="BJ17:BJ18"/>
    <mergeCell ref="BK17:BK18"/>
    <mergeCell ref="P19:P20"/>
    <mergeCell ref="S19:S20"/>
    <mergeCell ref="AE19:AE20"/>
    <mergeCell ref="AU19:AU20"/>
    <mergeCell ref="T23:U23"/>
    <mergeCell ref="V23:X23"/>
    <mergeCell ref="AE21:AE22"/>
    <mergeCell ref="AF21:AF22"/>
    <mergeCell ref="AG21:AG22"/>
    <mergeCell ref="AH21:AH22"/>
    <mergeCell ref="AC21:AC22"/>
    <mergeCell ref="AD21:AD22"/>
    <mergeCell ref="A23:A24"/>
    <mergeCell ref="C23:C24"/>
    <mergeCell ref="D23:D24"/>
    <mergeCell ref="E23:E24"/>
    <mergeCell ref="AI21:AI22"/>
    <mergeCell ref="AJ21:AJ22"/>
    <mergeCell ref="F23:F24"/>
    <mergeCell ref="G23:G24"/>
    <mergeCell ref="H23:H24"/>
    <mergeCell ref="N23:O23"/>
    <mergeCell ref="BJ21:BJ22"/>
    <mergeCell ref="BK21:BK22"/>
    <mergeCell ref="AN21:AN22"/>
    <mergeCell ref="BE21:BE22"/>
    <mergeCell ref="BF21:BF22"/>
    <mergeCell ref="BG21:BG22"/>
    <mergeCell ref="BH21:BH22"/>
    <mergeCell ref="BI21:BI22"/>
    <mergeCell ref="BE23:BE24"/>
    <mergeCell ref="BF23:BF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A23:AA24"/>
    <mergeCell ref="AB23:AB24"/>
    <mergeCell ref="AC23:AC24"/>
    <mergeCell ref="AD23:AD24"/>
    <mergeCell ref="BG23:BG24"/>
    <mergeCell ref="BH23:BH24"/>
    <mergeCell ref="BI23:BI24"/>
    <mergeCell ref="BJ23:BJ24"/>
    <mergeCell ref="BK23:BK24"/>
    <mergeCell ref="A25:A26"/>
    <mergeCell ref="C25:C26"/>
    <mergeCell ref="D25:D26"/>
    <mergeCell ref="E25:E26"/>
    <mergeCell ref="F25:F26"/>
    <mergeCell ref="G25:G26"/>
    <mergeCell ref="H25:H26"/>
    <mergeCell ref="AA25:AA26"/>
    <mergeCell ref="AB25:AB26"/>
    <mergeCell ref="AC25:AC26"/>
    <mergeCell ref="AD25:AD26"/>
    <mergeCell ref="BK25:BK26"/>
    <mergeCell ref="O26:P26"/>
    <mergeCell ref="S26:T26"/>
    <mergeCell ref="AK25:AK26"/>
    <mergeCell ref="AL25:AL26"/>
    <mergeCell ref="AM25:AM26"/>
    <mergeCell ref="AN25:AN26"/>
    <mergeCell ref="BE25:BE26"/>
    <mergeCell ref="BF25:BF26"/>
    <mergeCell ref="AJ25:AJ26"/>
    <mergeCell ref="H27:H28"/>
    <mergeCell ref="AE25:AE26"/>
    <mergeCell ref="BG25:BG26"/>
    <mergeCell ref="BH25:BH26"/>
    <mergeCell ref="BI25:BI26"/>
    <mergeCell ref="AI25:AI26"/>
    <mergeCell ref="AF25:AF26"/>
    <mergeCell ref="AG25:AG26"/>
    <mergeCell ref="AH25:AH26"/>
    <mergeCell ref="A27:A28"/>
    <mergeCell ref="C27:C28"/>
    <mergeCell ref="D27:D28"/>
    <mergeCell ref="E27:E28"/>
    <mergeCell ref="F27:F28"/>
    <mergeCell ref="G27:G28"/>
    <mergeCell ref="AC27:AC28"/>
    <mergeCell ref="AN27:AN28"/>
    <mergeCell ref="AI27:AI28"/>
    <mergeCell ref="AJ27:AJ28"/>
    <mergeCell ref="AK27:AK28"/>
    <mergeCell ref="BJ25:BJ26"/>
    <mergeCell ref="AD27:AD28"/>
    <mergeCell ref="AE27:AE28"/>
    <mergeCell ref="BG27:BG28"/>
    <mergeCell ref="E29:E30"/>
    <mergeCell ref="F29:F30"/>
    <mergeCell ref="AL27:AL28"/>
    <mergeCell ref="AM27:AM28"/>
    <mergeCell ref="AF27:AF28"/>
    <mergeCell ref="AG27:AG28"/>
    <mergeCell ref="AH27:AH28"/>
    <mergeCell ref="AA27:AA28"/>
    <mergeCell ref="AB27:AB28"/>
    <mergeCell ref="BH27:BH28"/>
    <mergeCell ref="BI27:BI28"/>
    <mergeCell ref="BJ27:BJ28"/>
    <mergeCell ref="BK27:BK28"/>
    <mergeCell ref="A29:A30"/>
    <mergeCell ref="B29:B30"/>
    <mergeCell ref="C29:C30"/>
    <mergeCell ref="D29:D30"/>
    <mergeCell ref="BE27:BE28"/>
    <mergeCell ref="BF27:BF28"/>
    <mergeCell ref="G29:G30"/>
    <mergeCell ref="H29:H30"/>
    <mergeCell ref="AA29:AA30"/>
    <mergeCell ref="AB29:AB30"/>
    <mergeCell ref="AC29:AC30"/>
    <mergeCell ref="AD29:AD30"/>
    <mergeCell ref="BK29:BK30"/>
    <mergeCell ref="N30:O30"/>
    <mergeCell ref="T30:U30"/>
    <mergeCell ref="AK29:AK30"/>
    <mergeCell ref="AL29:AL30"/>
    <mergeCell ref="AM29:AM30"/>
    <mergeCell ref="AN29:AN30"/>
    <mergeCell ref="BE29:BE30"/>
    <mergeCell ref="BF29:BF30"/>
    <mergeCell ref="AJ29:AJ30"/>
    <mergeCell ref="H31:H32"/>
    <mergeCell ref="AE29:AE30"/>
    <mergeCell ref="BG29:BG30"/>
    <mergeCell ref="BH29:BH30"/>
    <mergeCell ref="BI29:BI30"/>
    <mergeCell ref="AI29:AI30"/>
    <mergeCell ref="AF29:AF30"/>
    <mergeCell ref="AG29:AG30"/>
    <mergeCell ref="AH29:AH30"/>
    <mergeCell ref="A31:A32"/>
    <mergeCell ref="C31:C32"/>
    <mergeCell ref="D31:D32"/>
    <mergeCell ref="E31:E32"/>
    <mergeCell ref="F31:F32"/>
    <mergeCell ref="G31:G32"/>
    <mergeCell ref="AI31:AI32"/>
    <mergeCell ref="AJ31:AJ32"/>
    <mergeCell ref="AK31:AK32"/>
    <mergeCell ref="BJ29:BJ30"/>
    <mergeCell ref="AD31:AD32"/>
    <mergeCell ref="AE31:AE32"/>
    <mergeCell ref="AF31:AF32"/>
    <mergeCell ref="AG31:AG32"/>
    <mergeCell ref="AH31:AH32"/>
    <mergeCell ref="AA31:AA32"/>
    <mergeCell ref="AB31:AB32"/>
    <mergeCell ref="AC31:AC32"/>
    <mergeCell ref="A33:A34"/>
    <mergeCell ref="C33:C34"/>
    <mergeCell ref="D33:D34"/>
    <mergeCell ref="E33:E34"/>
    <mergeCell ref="BE31:BE32"/>
    <mergeCell ref="BF31:BF32"/>
    <mergeCell ref="F33:F34"/>
    <mergeCell ref="G33:G34"/>
    <mergeCell ref="AL31:AL32"/>
    <mergeCell ref="AM31:AM32"/>
    <mergeCell ref="AL33:AL34"/>
    <mergeCell ref="AM33:AM34"/>
    <mergeCell ref="BH31:BH32"/>
    <mergeCell ref="BI31:BI32"/>
    <mergeCell ref="BJ31:BJ32"/>
    <mergeCell ref="BK31:BK32"/>
    <mergeCell ref="BG31:BG32"/>
    <mergeCell ref="AN31:AN32"/>
    <mergeCell ref="H33:H34"/>
    <mergeCell ref="AE33:AE34"/>
    <mergeCell ref="AH33:AH34"/>
    <mergeCell ref="AI33:AI34"/>
    <mergeCell ref="AJ33:AJ34"/>
    <mergeCell ref="AK33:AK34"/>
    <mergeCell ref="AN33:AN34"/>
    <mergeCell ref="BE33:BE34"/>
    <mergeCell ref="BH33:BH34"/>
    <mergeCell ref="BJ33:BJ34"/>
    <mergeCell ref="BF33:BF34"/>
    <mergeCell ref="BG33:BG34"/>
    <mergeCell ref="AI35:AI36"/>
    <mergeCell ref="BK33:BK34"/>
    <mergeCell ref="A35:A36"/>
    <mergeCell ref="C35:C36"/>
    <mergeCell ref="D35:D36"/>
    <mergeCell ref="E35:E36"/>
    <mergeCell ref="F35:F36"/>
    <mergeCell ref="G35:G36"/>
    <mergeCell ref="H35:H36"/>
    <mergeCell ref="AN35:AN36"/>
    <mergeCell ref="AI37:AI38"/>
    <mergeCell ref="BF35:BF36"/>
    <mergeCell ref="BG35:BG36"/>
    <mergeCell ref="F37:F38"/>
    <mergeCell ref="G37:G38"/>
    <mergeCell ref="AL35:AL36"/>
    <mergeCell ref="AM35:AM36"/>
    <mergeCell ref="N35:O35"/>
    <mergeCell ref="AE35:AE36"/>
    <mergeCell ref="AH35:AH36"/>
    <mergeCell ref="A37:A38"/>
    <mergeCell ref="C37:C38"/>
    <mergeCell ref="D37:D38"/>
    <mergeCell ref="E37:E38"/>
    <mergeCell ref="H37:H38"/>
    <mergeCell ref="AE37:AE38"/>
    <mergeCell ref="BH35:BH36"/>
    <mergeCell ref="BI35:BI36"/>
    <mergeCell ref="BJ35:BJ36"/>
    <mergeCell ref="BK35:BK36"/>
    <mergeCell ref="AJ35:AJ36"/>
    <mergeCell ref="AK35:AK36"/>
    <mergeCell ref="BE35:BE36"/>
    <mergeCell ref="BJ37:BJ38"/>
    <mergeCell ref="BK37:BK38"/>
    <mergeCell ref="A39:A40"/>
    <mergeCell ref="C39:C40"/>
    <mergeCell ref="D39:D40"/>
    <mergeCell ref="E39:E40"/>
    <mergeCell ref="F39:F40"/>
    <mergeCell ref="G39:G40"/>
    <mergeCell ref="AL37:AL38"/>
    <mergeCell ref="AM37:AM38"/>
    <mergeCell ref="AD39:AD40"/>
    <mergeCell ref="BH37:BH38"/>
    <mergeCell ref="BI37:BI38"/>
    <mergeCell ref="AN37:AN38"/>
    <mergeCell ref="BE37:BE38"/>
    <mergeCell ref="BF37:BF38"/>
    <mergeCell ref="BG37:BG38"/>
    <mergeCell ref="AJ37:AJ38"/>
    <mergeCell ref="AK37:AK38"/>
    <mergeCell ref="AH37:AH38"/>
    <mergeCell ref="AA41:AA42"/>
    <mergeCell ref="H39:H40"/>
    <mergeCell ref="O39:P39"/>
    <mergeCell ref="AA39:AA40"/>
    <mergeCell ref="AB39:AB40"/>
    <mergeCell ref="AC39:AC40"/>
    <mergeCell ref="AB43:AB44"/>
    <mergeCell ref="AF39:AF40"/>
    <mergeCell ref="AG39:AG40"/>
    <mergeCell ref="A41:A42"/>
    <mergeCell ref="C41:C42"/>
    <mergeCell ref="D41:D42"/>
    <mergeCell ref="E41:E42"/>
    <mergeCell ref="F41:F42"/>
    <mergeCell ref="G41:G42"/>
    <mergeCell ref="H41:H42"/>
    <mergeCell ref="AG41:AG42"/>
    <mergeCell ref="AA43:AA44"/>
    <mergeCell ref="A43:A44"/>
    <mergeCell ref="C43:C44"/>
    <mergeCell ref="D43:D44"/>
    <mergeCell ref="E43:E44"/>
    <mergeCell ref="F43:F44"/>
    <mergeCell ref="G43:G44"/>
    <mergeCell ref="H43:H44"/>
    <mergeCell ref="AB41:AB42"/>
    <mergeCell ref="AC43:AC44"/>
    <mergeCell ref="AD43:AD44"/>
    <mergeCell ref="AF43:AF44"/>
    <mergeCell ref="AG43:AG44"/>
    <mergeCell ref="N42:O42"/>
    <mergeCell ref="S42:T42"/>
    <mergeCell ref="AC41:AC42"/>
    <mergeCell ref="AD41:AD42"/>
    <mergeCell ref="AE41:AE42"/>
    <mergeCell ref="AF41:AF42"/>
  </mergeCells>
  <printOptions/>
  <pageMargins left="0.5905511811023623" right="0.5905511811023623" top="1.1811023622047245" bottom="0" header="0.5905511811023623" footer="0"/>
  <pageSetup fitToWidth="2" orientation="portrait" paperSize="9" scale="54" r:id="rId2"/>
  <headerFooter alignWithMargins="0">
    <oddHeader>&amp;C&amp;"ＭＳ Ｐゴシック,太字"&amp;20ゆりブロック　（満５０歳以上）（&amp;P）</oddHeader>
  </headerFooter>
  <colBreaks count="1" manualBreakCount="1">
    <brk id="3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2011-08-11T07:43:57Z</cp:lastPrinted>
  <dcterms:created xsi:type="dcterms:W3CDTF">2005-06-03T12:25:22Z</dcterms:created>
  <dcterms:modified xsi:type="dcterms:W3CDTF">2011-08-11T12:58:11Z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