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65521" windowWidth="15480" windowHeight="10095" tabRatio="867" activeTab="1"/>
  </bookViews>
  <sheets>
    <sheet name="選手データ（きく）" sheetId="1" r:id="rId1"/>
    <sheet name="ドロー" sheetId="2" r:id="rId2"/>
  </sheets>
  <definedNames>
    <definedName name="_xlnm.Print_Area" localSheetId="1">'ドロー'!$A$1:$BQ$66</definedName>
    <definedName name="_xlnm.Print_Area" localSheetId="0">'選手データ（きく）'!$A$1:$AF$248</definedName>
  </definedNames>
  <calcPr fullCalcOnLoad="1"/>
</workbook>
</file>

<file path=xl/sharedStrings.xml><?xml version="1.0" encoding="utf-8"?>
<sst xmlns="http://schemas.openxmlformats.org/spreadsheetml/2006/main" count="3223" uniqueCount="637">
  <si>
    <t>きく</t>
  </si>
  <si>
    <t>・</t>
  </si>
  <si>
    <t>（</t>
  </si>
  <si>
    <t>）</t>
  </si>
  <si>
    <t>・</t>
  </si>
  <si>
    <t>（</t>
  </si>
  <si>
    <t>）</t>
  </si>
  <si>
    <t>A</t>
  </si>
  <si>
    <t>○</t>
  </si>
  <si>
    <t>B</t>
  </si>
  <si>
    <t>通番</t>
  </si>
  <si>
    <t>パート</t>
  </si>
  <si>
    <t>番号</t>
  </si>
  <si>
    <t>プレイヤー</t>
  </si>
  <si>
    <t>(検索用番号）</t>
  </si>
  <si>
    <t>会員</t>
  </si>
  <si>
    <t>非会員</t>
  </si>
  <si>
    <t>氏名</t>
  </si>
  <si>
    <t>ふりがな</t>
  </si>
  <si>
    <t>(年齢)</t>
  </si>
  <si>
    <t>都道府県名</t>
  </si>
  <si>
    <t>クラブ名</t>
  </si>
  <si>
    <t>（標記？）</t>
  </si>
  <si>
    <t>金額</t>
  </si>
  <si>
    <t>表彰者</t>
  </si>
  <si>
    <t>昨年度参加状況</t>
  </si>
  <si>
    <t>開会式受付</t>
  </si>
  <si>
    <t>大会会場</t>
  </si>
  <si>
    <t>到着受付
(８/６）</t>
  </si>
  <si>
    <t>勝ち残り
(弁当）</t>
  </si>
  <si>
    <t>到着受付
(８/７）</t>
  </si>
  <si>
    <t>長寿</t>
  </si>
  <si>
    <t>喜寿</t>
  </si>
  <si>
    <t>古希</t>
  </si>
  <si>
    <t>還暦</t>
  </si>
  <si>
    <t>無</t>
  </si>
  <si>
    <t>有</t>
  </si>
  <si>
    <t>ブロック</t>
  </si>
  <si>
    <t>成績</t>
  </si>
  <si>
    <t>笠井公子</t>
  </si>
  <si>
    <t>愛媛</t>
  </si>
  <si>
    <t>きく</t>
  </si>
  <si>
    <t>準優勝</t>
  </si>
  <si>
    <t>浜山</t>
  </si>
  <si>
    <t>飯塚紀子</t>
  </si>
  <si>
    <t>埼玉</t>
  </si>
  <si>
    <t>浜田三従</t>
  </si>
  <si>
    <t>大阪</t>
  </si>
  <si>
    <t>山田鈴子</t>
  </si>
  <si>
    <t>大西美稚子</t>
  </si>
  <si>
    <t>三重</t>
  </si>
  <si>
    <t>藤田准子</t>
  </si>
  <si>
    <t>藤木　　幸</t>
  </si>
  <si>
    <t>滋賀</t>
  </si>
  <si>
    <t>井上恵子</t>
  </si>
  <si>
    <t>勝見弘子</t>
  </si>
  <si>
    <t>北海道</t>
  </si>
  <si>
    <t>高橋かつ子</t>
  </si>
  <si>
    <t>青森</t>
  </si>
  <si>
    <t>堀　八千代</t>
  </si>
  <si>
    <t>富山</t>
  </si>
  <si>
    <t>篠原淳子</t>
  </si>
  <si>
    <t>髙田正代</t>
  </si>
  <si>
    <t>福岡</t>
  </si>
  <si>
    <t>青木ひとみ</t>
  </si>
  <si>
    <t>田中美行</t>
  </si>
  <si>
    <t>鳥取</t>
  </si>
  <si>
    <t>三木千賀子</t>
  </si>
  <si>
    <t>京都</t>
  </si>
  <si>
    <t>市野ムツ子</t>
  </si>
  <si>
    <t>神奈川</t>
  </si>
  <si>
    <t>原　　京子</t>
  </si>
  <si>
    <t>奥迫智子</t>
  </si>
  <si>
    <t>静岡</t>
  </si>
  <si>
    <t>44本</t>
  </si>
  <si>
    <t>松村啓子</t>
  </si>
  <si>
    <t>山口</t>
  </si>
  <si>
    <t>野村里美</t>
  </si>
  <si>
    <t>東京</t>
  </si>
  <si>
    <t>諏訪部佳子</t>
  </si>
  <si>
    <t>酒井くみ子</t>
  </si>
  <si>
    <t>佐賀</t>
  </si>
  <si>
    <t>ゆり</t>
  </si>
  <si>
    <t>埋金雪子</t>
  </si>
  <si>
    <t>前野芙実子</t>
  </si>
  <si>
    <t>岐阜</t>
  </si>
  <si>
    <t>細野敦子</t>
  </si>
  <si>
    <t>田尻真佐子</t>
  </si>
  <si>
    <t>兵庫</t>
  </si>
  <si>
    <t>木下静枝</t>
  </si>
  <si>
    <t>本田みな子</t>
  </si>
  <si>
    <t>島根</t>
  </si>
  <si>
    <t>役員</t>
  </si>
  <si>
    <t>平田泰子</t>
  </si>
  <si>
    <t>伊藤節子</t>
  </si>
  <si>
    <t>愛知</t>
  </si>
  <si>
    <t>山中久代</t>
  </si>
  <si>
    <t>古田圭子</t>
  </si>
  <si>
    <t>ふるた　けいこ</t>
  </si>
  <si>
    <t>広島</t>
  </si>
  <si>
    <t>清水静恵</t>
  </si>
  <si>
    <t>有田正子</t>
  </si>
  <si>
    <t>本庄恵美子</t>
  </si>
  <si>
    <t>三松典子</t>
  </si>
  <si>
    <t>稲田靖子</t>
  </si>
  <si>
    <t>佐原弘子</t>
  </si>
  <si>
    <t>バージュ美智子</t>
  </si>
  <si>
    <t>日戸秀子</t>
  </si>
  <si>
    <t>岩手</t>
  </si>
  <si>
    <t>宮野芳子</t>
  </si>
  <si>
    <t>花井有利子</t>
  </si>
  <si>
    <t>坂部美由紀</t>
  </si>
  <si>
    <t>松本厚子</t>
  </si>
  <si>
    <t>岡山</t>
  </si>
  <si>
    <t>木村斗水代</t>
  </si>
  <si>
    <t>酒井絵美</t>
  </si>
  <si>
    <t>今井慶子</t>
  </si>
  <si>
    <t>32本</t>
  </si>
  <si>
    <t>中川啓子</t>
  </si>
  <si>
    <t>松本裕美子</t>
  </si>
  <si>
    <t>松下香代子</t>
  </si>
  <si>
    <t>16本</t>
  </si>
  <si>
    <t>小谷妙子</t>
  </si>
  <si>
    <t>白木智恵美</t>
  </si>
  <si>
    <t>原田美知子</t>
  </si>
  <si>
    <t>小林光子</t>
  </si>
  <si>
    <t>千葉</t>
  </si>
  <si>
    <t>横尾はるみ</t>
  </si>
  <si>
    <t>山本照美</t>
  </si>
  <si>
    <t>群馬</t>
  </si>
  <si>
    <t>篠原愛子</t>
  </si>
  <si>
    <t>村上千津子</t>
  </si>
  <si>
    <t>大久保文子</t>
  </si>
  <si>
    <t>岩朝文子</t>
  </si>
  <si>
    <t>徳島</t>
  </si>
  <si>
    <t>渡辺祐子</t>
  </si>
  <si>
    <t>菅　　敦子</t>
  </si>
  <si>
    <t>木村弘子</t>
  </si>
  <si>
    <t>佐藤美喜子</t>
  </si>
  <si>
    <t>上西千鶴子</t>
  </si>
  <si>
    <t>宗重みどり</t>
  </si>
  <si>
    <t>藤森由喜子</t>
  </si>
  <si>
    <t>山根加代子</t>
  </si>
  <si>
    <t>住田百合子</t>
  </si>
  <si>
    <t>柴田とよ子</t>
  </si>
  <si>
    <t>澤田勢津子</t>
  </si>
  <si>
    <t>片　サキ子</t>
  </si>
  <si>
    <t>笹川友子</t>
  </si>
  <si>
    <t>小原静香</t>
  </si>
  <si>
    <t>前川寿美</t>
  </si>
  <si>
    <t>浦田ふみ子</t>
  </si>
  <si>
    <t>山本多子</t>
  </si>
  <si>
    <t>黒岩トミエ</t>
  </si>
  <si>
    <t>向井一代</t>
  </si>
  <si>
    <t>祝部悦子</t>
  </si>
  <si>
    <t>宍道佐和子</t>
  </si>
  <si>
    <t>村越美恵子</t>
  </si>
  <si>
    <t>内海克美</t>
  </si>
  <si>
    <t>佐伯優子</t>
  </si>
  <si>
    <t>宮城</t>
  </si>
  <si>
    <t>小井土純子</t>
  </si>
  <si>
    <t>清水さかゑ</t>
  </si>
  <si>
    <t>井上光子</t>
  </si>
  <si>
    <t>谷岡明美</t>
  </si>
  <si>
    <t>上中みどり</t>
  </si>
  <si>
    <t>杉井恵子</t>
  </si>
  <si>
    <t>武林智里</t>
  </si>
  <si>
    <t>渡辺はるみ</t>
  </si>
  <si>
    <t>日レ役員</t>
  </si>
  <si>
    <t>堀江美知子</t>
  </si>
  <si>
    <t>大路由美子</t>
  </si>
  <si>
    <t>岸本久美子</t>
  </si>
  <si>
    <t>和田るみ</t>
  </si>
  <si>
    <t>久保田範子</t>
  </si>
  <si>
    <t>中村葉志子</t>
  </si>
  <si>
    <t>中川輝美</t>
  </si>
  <si>
    <t>香川</t>
  </si>
  <si>
    <t>福田公子</t>
  </si>
  <si>
    <t>梅林祐子</t>
  </si>
  <si>
    <t>近藤久子</t>
  </si>
  <si>
    <t>後藤加代子</t>
  </si>
  <si>
    <t>大畑美枝子</t>
  </si>
  <si>
    <t>渡辺啓子</t>
  </si>
  <si>
    <t>わたなべ　けいこ</t>
  </si>
  <si>
    <t>和田安江</t>
  </si>
  <si>
    <t>三品里子</t>
  </si>
  <si>
    <t>田村達子</t>
  </si>
  <si>
    <t>福井</t>
  </si>
  <si>
    <t>増田順子</t>
  </si>
  <si>
    <t>実崎登志枝</t>
  </si>
  <si>
    <t>坂　実那子</t>
  </si>
  <si>
    <t>大西　　敏</t>
  </si>
  <si>
    <t>村井和子</t>
  </si>
  <si>
    <t>平山洋子</t>
  </si>
  <si>
    <t>森下増美</t>
  </si>
  <si>
    <t>髙橋道子</t>
  </si>
  <si>
    <t>3位</t>
  </si>
  <si>
    <t>宮内悦子</t>
  </si>
  <si>
    <t>正岡寿美子</t>
  </si>
  <si>
    <t>酒井瀧子</t>
  </si>
  <si>
    <t>瀬島千代子</t>
  </si>
  <si>
    <t>中村多美子</t>
  </si>
  <si>
    <t>立崎千代子</t>
  </si>
  <si>
    <t>菅井洋子</t>
  </si>
  <si>
    <t>角　マサ子</t>
  </si>
  <si>
    <t>比嘉洋子</t>
  </si>
  <si>
    <t>矢辺篤子</t>
  </si>
  <si>
    <t>八幡久美子</t>
  </si>
  <si>
    <t>葛西厚子</t>
  </si>
  <si>
    <t>大澤洋子</t>
  </si>
  <si>
    <t>荒川雅子</t>
  </si>
  <si>
    <t>村上敦子</t>
  </si>
  <si>
    <t>嶋村志津代</t>
  </si>
  <si>
    <t>高知</t>
  </si>
  <si>
    <t>松岡みのり</t>
  </si>
  <si>
    <t>日比野葉子</t>
  </si>
  <si>
    <t>大原典子</t>
  </si>
  <si>
    <t>熊谷知恵子</t>
  </si>
  <si>
    <t>上川多恵子</t>
  </si>
  <si>
    <t>渡辺三枝子</t>
  </si>
  <si>
    <t>福田美恵子</t>
  </si>
  <si>
    <t>長崎</t>
  </si>
  <si>
    <t>平田容子</t>
  </si>
  <si>
    <t>塚本藤枝</t>
  </si>
  <si>
    <t>五十嵐智津子</t>
  </si>
  <si>
    <t>松本美津子</t>
  </si>
  <si>
    <t>山口恵美子</t>
  </si>
  <si>
    <t>野崎永子</t>
  </si>
  <si>
    <t>広瀬由美子</t>
  </si>
  <si>
    <t>勇伊朋子</t>
  </si>
  <si>
    <t>井上博美</t>
  </si>
  <si>
    <t>中村時子</t>
  </si>
  <si>
    <t>中本澄子</t>
  </si>
  <si>
    <t>なかもと　すみこ</t>
  </si>
  <si>
    <t>亀井幸子</t>
  </si>
  <si>
    <t>石川玲子</t>
  </si>
  <si>
    <t>水野かずよ</t>
  </si>
  <si>
    <t>8位</t>
  </si>
  <si>
    <t>廣吉君子</t>
  </si>
  <si>
    <t>奈良</t>
  </si>
  <si>
    <t>森　　鏡子</t>
  </si>
  <si>
    <t>山下美智子</t>
  </si>
  <si>
    <t>岡田八千恵</t>
  </si>
  <si>
    <t>中田三千惠</t>
  </si>
  <si>
    <t>宮越由美子</t>
  </si>
  <si>
    <t>安達淳子</t>
  </si>
  <si>
    <t>森山信子</t>
  </si>
  <si>
    <t>菅　美弥子</t>
  </si>
  <si>
    <t>中川恭子</t>
  </si>
  <si>
    <t>杉江公江</t>
  </si>
  <si>
    <t>伊藤淑乃</t>
  </si>
  <si>
    <t>菅井ヒデ子</t>
  </si>
  <si>
    <t>中川順子</t>
  </si>
  <si>
    <t>名和智子</t>
  </si>
  <si>
    <t>明円和代</t>
  </si>
  <si>
    <t>三好小夜子</t>
  </si>
  <si>
    <t>亀井照恵</t>
  </si>
  <si>
    <t>西杉佳子</t>
  </si>
  <si>
    <t>谷　　清子</t>
  </si>
  <si>
    <t>浜橋明代</t>
  </si>
  <si>
    <t>生田敬子</t>
  </si>
  <si>
    <t>石井みち子</t>
  </si>
  <si>
    <t>平野幸子</t>
  </si>
  <si>
    <t>幡司英子</t>
  </si>
  <si>
    <t>はたじ　えいこ</t>
  </si>
  <si>
    <t>新宅一恵</t>
  </si>
  <si>
    <t>都築直子</t>
  </si>
  <si>
    <t>二階堂陽子</t>
  </si>
  <si>
    <t>大杉眞知子</t>
  </si>
  <si>
    <t>中川豊実</t>
  </si>
  <si>
    <t>安原美紀子</t>
  </si>
  <si>
    <t>松本ゆき子</t>
  </si>
  <si>
    <t>足立好美</t>
  </si>
  <si>
    <t>藤好英美</t>
  </si>
  <si>
    <t>中村茂子</t>
  </si>
  <si>
    <t>長野</t>
  </si>
  <si>
    <t>小林洋子</t>
  </si>
  <si>
    <t>樽上　　幸</t>
  </si>
  <si>
    <t>月原久美子</t>
  </si>
  <si>
    <t>近藤つね子</t>
  </si>
  <si>
    <t>小川静枝</t>
  </si>
  <si>
    <t>渡辺須磨子</t>
  </si>
  <si>
    <t>犬伏恵美子</t>
  </si>
  <si>
    <t>黒田文代</t>
  </si>
  <si>
    <t>堀内律子</t>
  </si>
  <si>
    <t>丹羽弘子</t>
  </si>
  <si>
    <t>別府春美</t>
  </si>
  <si>
    <t>藤村三枝子</t>
  </si>
  <si>
    <t>ふじむら　みえこ</t>
  </si>
  <si>
    <t>手嶋玲子</t>
  </si>
  <si>
    <t>門　　恵子</t>
  </si>
  <si>
    <t>吉田京子</t>
  </si>
  <si>
    <t>近藤真知子</t>
  </si>
  <si>
    <t>溝口早苗</t>
  </si>
  <si>
    <t>髙島喜代美</t>
  </si>
  <si>
    <t>別所京子</t>
  </si>
  <si>
    <t>鳥原美恵子</t>
  </si>
  <si>
    <t>宮崎</t>
  </si>
  <si>
    <t>春山ヤス子</t>
  </si>
  <si>
    <t>前田敦子</t>
  </si>
  <si>
    <t>応治美恵子</t>
  </si>
  <si>
    <t>松永真弓</t>
  </si>
  <si>
    <t>井原文子</t>
  </si>
  <si>
    <t>宇江冨子</t>
  </si>
  <si>
    <t>田坂君子</t>
  </si>
  <si>
    <t>佐藤京子</t>
  </si>
  <si>
    <t>秋田</t>
  </si>
  <si>
    <t>佐川由美子</t>
  </si>
  <si>
    <t>岡中節子</t>
  </si>
  <si>
    <t>山本悦子</t>
  </si>
  <si>
    <t>福間和子</t>
  </si>
  <si>
    <t>亀山小夜子</t>
  </si>
  <si>
    <t>岡山</t>
  </si>
  <si>
    <t>平田敬子</t>
  </si>
  <si>
    <t>安達仁美</t>
  </si>
  <si>
    <t>嘉本美智子</t>
  </si>
  <si>
    <t>片岡澄子</t>
  </si>
  <si>
    <t>磯田由美子</t>
  </si>
  <si>
    <t>山田明美</t>
  </si>
  <si>
    <t>立野岡千代</t>
  </si>
  <si>
    <t>宮本明美</t>
  </si>
  <si>
    <t>和歌山</t>
  </si>
  <si>
    <t>北東輝代</t>
  </si>
  <si>
    <t>村岡益代</t>
  </si>
  <si>
    <t>木下富江</t>
  </si>
  <si>
    <t>吉田光子</t>
  </si>
  <si>
    <t>勝木庸子</t>
  </si>
  <si>
    <t>田邉美子</t>
  </si>
  <si>
    <t>岩田三枝子</t>
  </si>
  <si>
    <t>優勝</t>
  </si>
  <si>
    <t>横山礼子</t>
  </si>
  <si>
    <t>阿部洋子</t>
  </si>
  <si>
    <t>林田泰子</t>
  </si>
  <si>
    <t>石川貞子</t>
  </si>
  <si>
    <t>あべ　ようこ</t>
  </si>
  <si>
    <t>うちうみ　かつみ</t>
  </si>
  <si>
    <t>きく</t>
  </si>
  <si>
    <t>かつみ　ひろこ</t>
  </si>
  <si>
    <t>かみにし　ちずこ</t>
  </si>
  <si>
    <t>さかべ　みゆき</t>
  </si>
  <si>
    <t>さとう　みきこ</t>
  </si>
  <si>
    <t>つかもと　ふじえ</t>
  </si>
  <si>
    <t>なわ　ともこ</t>
  </si>
  <si>
    <t>にわ　ひろこ</t>
  </si>
  <si>
    <t>はない　ゆりこ</t>
  </si>
  <si>
    <t>ゆり</t>
  </si>
  <si>
    <t>ひらた　ようこ</t>
  </si>
  <si>
    <t>べっぷ　はるみ</t>
  </si>
  <si>
    <t>ばら</t>
  </si>
  <si>
    <t>ほりえ　みちこ</t>
  </si>
  <si>
    <t>みょうえん　かずよ</t>
  </si>
  <si>
    <t>むらこし　みえこ</t>
  </si>
  <si>
    <t>よこやま　れいこ</t>
  </si>
  <si>
    <t>わたなべ　はるみ</t>
  </si>
  <si>
    <t>たかはし　かつこ</t>
  </si>
  <si>
    <t>ひのと　ひでこ</t>
  </si>
  <si>
    <t>みやの　よしこ</t>
  </si>
  <si>
    <t>こいと　すみこ</t>
  </si>
  <si>
    <t>8/5開会式欠席</t>
  </si>
  <si>
    <t>さえき　ゆうこ</t>
  </si>
  <si>
    <t>つづき　なおこ</t>
  </si>
  <si>
    <t>ふじ</t>
  </si>
  <si>
    <t>にかいどう　ようこ</t>
  </si>
  <si>
    <t>さがわ　ゆみこ</t>
  </si>
  <si>
    <t>さとう　きょうこ</t>
  </si>
  <si>
    <t>いわた　みえこ</t>
  </si>
  <si>
    <t>B</t>
  </si>
  <si>
    <t>おがわ　しずえ</t>
  </si>
  <si>
    <t>こんどう　つねこ</t>
  </si>
  <si>
    <t>しのはら　あいこ</t>
  </si>
  <si>
    <t>A</t>
  </si>
  <si>
    <t>やまもと　てるみ</t>
  </si>
  <si>
    <t>いいづか　のりこ</t>
  </si>
  <si>
    <t>いまい　けいこ</t>
  </si>
  <si>
    <t>おおさわ　ようこ</t>
  </si>
  <si>
    <t>かさい　あつこ</t>
  </si>
  <si>
    <t>さかい　えみ</t>
  </si>
  <si>
    <t>すがい　ひでこ</t>
  </si>
  <si>
    <t>たかはし　みちこ</t>
  </si>
  <si>
    <t>たなべ　はるこ</t>
  </si>
  <si>
    <t>なかがわ　じゅんこ</t>
  </si>
  <si>
    <t>みやうち　えつこ</t>
  </si>
  <si>
    <t>みやこし　ゆみこ</t>
  </si>
  <si>
    <t>いのうえ　みつこ</t>
  </si>
  <si>
    <t>いはら　ふみこ</t>
  </si>
  <si>
    <t>こばやし　みつこ</t>
  </si>
  <si>
    <t>しみず　さかえ</t>
  </si>
  <si>
    <t>すがい　ようこ</t>
  </si>
  <si>
    <t>たつざき　ちよこ</t>
  </si>
  <si>
    <t>まつなが　まゆみ</t>
  </si>
  <si>
    <t>みしな　さとこ</t>
  </si>
  <si>
    <t>よこお　はるみ</t>
  </si>
  <si>
    <t>わだ　やすえ</t>
  </si>
  <si>
    <t>かた　さきこ</t>
  </si>
  <si>
    <t>ささがわ　ともこ</t>
  </si>
  <si>
    <t>さはら　ひろこ</t>
  </si>
  <si>
    <t>すわべ　けいこ</t>
  </si>
  <si>
    <t>たかしま　きよみ</t>
  </si>
  <si>
    <t>ベスト16</t>
  </si>
  <si>
    <t>なかた　みちえ</t>
  </si>
  <si>
    <t>ベスト32</t>
  </si>
  <si>
    <t>のむら　さとみ</t>
  </si>
  <si>
    <t>ばーじゅ　みちこ</t>
  </si>
  <si>
    <t>べっしょ　きょうこ</t>
  </si>
  <si>
    <t>いちの　むつこ</t>
  </si>
  <si>
    <t>いのうえ　ひろみ</t>
  </si>
  <si>
    <t>なかむら　ときこ</t>
  </si>
  <si>
    <t>あやめ</t>
  </si>
  <si>
    <t>はらき　ょうこ</t>
  </si>
  <si>
    <t>ひらた　けいこ</t>
  </si>
  <si>
    <t>しのはら　じゅんこ</t>
  </si>
  <si>
    <t>ほり　やちよ</t>
  </si>
  <si>
    <t>たむら　たつこ</t>
  </si>
  <si>
    <t>こばやし　ようこ</t>
  </si>
  <si>
    <t>なかむら　しげこ</t>
  </si>
  <si>
    <t>こんどう　まちこ</t>
  </si>
  <si>
    <t>たに　きよこ</t>
  </si>
  <si>
    <t>にしすぎ　けいこ</t>
  </si>
  <si>
    <t>ほその　あつこ</t>
  </si>
  <si>
    <t>まえの　ふみこ</t>
  </si>
  <si>
    <t>みぞぐち　さなえ</t>
  </si>
  <si>
    <t>いがらし　ちづこ</t>
  </si>
  <si>
    <t>なかがわ　けいこ</t>
  </si>
  <si>
    <t>まつもと　みつこ</t>
  </si>
  <si>
    <t>まつもと　ゆみこ</t>
  </si>
  <si>
    <t>あだち　よしみ</t>
  </si>
  <si>
    <t>いとう　せつこ</t>
  </si>
  <si>
    <t>うらた　ふみこ</t>
  </si>
  <si>
    <t>おおはら　のりこ</t>
  </si>
  <si>
    <t>ひびの　ようこ</t>
  </si>
  <si>
    <t>ふくま　かずこ</t>
  </si>
  <si>
    <t>ふじよし　ひでみ</t>
  </si>
  <si>
    <t>やまなか　ひさよ</t>
  </si>
  <si>
    <t>やまもと　えつこ</t>
  </si>
  <si>
    <t>やまもと　さわこ</t>
  </si>
  <si>
    <t>いしかわ　れいこ</t>
  </si>
  <si>
    <t>いそだ　ゆみこ</t>
  </si>
  <si>
    <t>おおにし　みちこ</t>
  </si>
  <si>
    <t>かたおか　すみこ</t>
  </si>
  <si>
    <t>さか　みなこ</t>
  </si>
  <si>
    <t>じつざき　としえ</t>
  </si>
  <si>
    <t>ふじた　じゅんこ</t>
  </si>
  <si>
    <t>みずの　かずよ</t>
  </si>
  <si>
    <t>いのうえ　けいこ</t>
  </si>
  <si>
    <t>ふじき　みゆき</t>
  </si>
  <si>
    <t>ありた　まさこ</t>
  </si>
  <si>
    <t>いしかわ　さだこ</t>
  </si>
  <si>
    <t>おおすぎ　まちこ</t>
  </si>
  <si>
    <t>さわだ　せつこ</t>
  </si>
  <si>
    <t>しばた　とよこ</t>
  </si>
  <si>
    <t>なかがわ　とよみ</t>
  </si>
  <si>
    <t>はやしだ　やすこ</t>
  </si>
  <si>
    <t>ひろせ　ゆみこ</t>
  </si>
  <si>
    <t>ほんじょう　えみこ</t>
  </si>
  <si>
    <t>ますだ　じゅんこ</t>
  </si>
  <si>
    <t>みき　ちかこ</t>
  </si>
  <si>
    <t>いなだ　やすこ</t>
  </si>
  <si>
    <t>おうじ　みえこ</t>
  </si>
  <si>
    <t>おおくぼ　あやこ</t>
  </si>
  <si>
    <t>おおにし　とし</t>
  </si>
  <si>
    <t>すぎい　けいこ</t>
  </si>
  <si>
    <t>すぎえ　きみえ</t>
  </si>
  <si>
    <t>すみ　まさこ</t>
  </si>
  <si>
    <t>たけばやし　ちさと</t>
  </si>
  <si>
    <t>たちのおか　ちよ</t>
  </si>
  <si>
    <t>たるかみ　みゆき</t>
  </si>
  <si>
    <t>つきはら　くみこ</t>
  </si>
  <si>
    <t>なかむら　よしこ</t>
  </si>
  <si>
    <t>のざき　えいこ</t>
  </si>
  <si>
    <t>はまだ　みより</t>
  </si>
  <si>
    <t>まえだ　あつこ</t>
  </si>
  <si>
    <t>みまつ　のりこ</t>
  </si>
  <si>
    <t>むかい　かずよ</t>
  </si>
  <si>
    <t>むらい　かずこ</t>
  </si>
  <si>
    <t>むらかみ　ちづこ</t>
  </si>
  <si>
    <t>やまぐち　えみこ</t>
  </si>
  <si>
    <t>やまだ　あけみ</t>
  </si>
  <si>
    <t>やまだ　れいこ</t>
  </si>
  <si>
    <t>おおじ　ゆみこ</t>
  </si>
  <si>
    <t>おかなか　せつこ</t>
  </si>
  <si>
    <t>かど　けいこ</t>
  </si>
  <si>
    <t>かん　あつこ</t>
  </si>
  <si>
    <t>きしもと　くみこ</t>
  </si>
  <si>
    <t>きのした　しずえ</t>
  </si>
  <si>
    <t>きむら　ひろこ</t>
  </si>
  <si>
    <t>こたに　たえこ</t>
  </si>
  <si>
    <t>すが　みやこ</t>
  </si>
  <si>
    <t>たじり　まさこ</t>
  </si>
  <si>
    <t>なかがわ　きょうこ</t>
  </si>
  <si>
    <t>ひが　ひろこ</t>
  </si>
  <si>
    <t>まさおか　すみこ</t>
  </si>
  <si>
    <t>まつした　かよこ</t>
  </si>
  <si>
    <t>よしだ　きょうこ</t>
  </si>
  <si>
    <t>ひろよし　きみこ</t>
  </si>
  <si>
    <t>もり　きょうこ</t>
  </si>
  <si>
    <t>ほくとう　てるよ</t>
  </si>
  <si>
    <t>みやもと　あけみ</t>
  </si>
  <si>
    <t>あだち　ひとみ</t>
  </si>
  <si>
    <t>いくた　けいこ</t>
  </si>
  <si>
    <t>うめばやし　ゆうこ</t>
  </si>
  <si>
    <t>すみだ　ゆりこ</t>
  </si>
  <si>
    <t>たなか　みゆき</t>
  </si>
  <si>
    <t>はまはし　あきよ</t>
  </si>
  <si>
    <t>ふくだ　きみこ</t>
  </si>
  <si>
    <t>すみれ</t>
  </si>
  <si>
    <t>やべ　あつこ</t>
  </si>
  <si>
    <t>やまね　かよこ</t>
  </si>
  <si>
    <t>やわた　くみこ</t>
  </si>
  <si>
    <t>あだち　じゅんこ</t>
  </si>
  <si>
    <t>うえかわ　たえこ</t>
  </si>
  <si>
    <t>かもと　みちこ</t>
  </si>
  <si>
    <t>くまがい　ちえこ</t>
  </si>
  <si>
    <t>しんじ　さわこ</t>
  </si>
  <si>
    <t>せじま　ちよこ</t>
  </si>
  <si>
    <t>なかむら　たみこ</t>
  </si>
  <si>
    <t>ひらた　やすこ</t>
  </si>
  <si>
    <t>ほうり　えつこ</t>
  </si>
  <si>
    <t>ほんだ　みなこ</t>
  </si>
  <si>
    <t>まつもと　ゆきこ</t>
  </si>
  <si>
    <t>もりやま　のぶこ</t>
  </si>
  <si>
    <t>やすはら　みきこ</t>
  </si>
  <si>
    <t>かめやま　さよこ</t>
  </si>
  <si>
    <t>ふじもり　ゆきこ</t>
  </si>
  <si>
    <t>まつもと　あつこ</t>
  </si>
  <si>
    <t>むねしげ　みどり</t>
  </si>
  <si>
    <t>うえ　とみこ</t>
  </si>
  <si>
    <t>うえなか　みどり</t>
  </si>
  <si>
    <t>おおはた　みえこ</t>
  </si>
  <si>
    <t>かめい　さちこ</t>
  </si>
  <si>
    <t>しみず　しずえ</t>
  </si>
  <si>
    <t>しんたく　いちえ</t>
  </si>
  <si>
    <t>たさか　きみこ</t>
  </si>
  <si>
    <t>たにおか　あけみ</t>
  </si>
  <si>
    <t>おかだ　やちえ</t>
  </si>
  <si>
    <t>きのした　とみえ</t>
  </si>
  <si>
    <t>くぼた　のりこ</t>
  </si>
  <si>
    <t>くろだ　ふみよ</t>
  </si>
  <si>
    <t>しらき　ちえみ</t>
  </si>
  <si>
    <t>はらだ　みちこ</t>
  </si>
  <si>
    <t>ほりうち　りつこ</t>
  </si>
  <si>
    <t>むらおか　ますよ</t>
  </si>
  <si>
    <t>やました　みちこ</t>
  </si>
  <si>
    <t>わだ　るみ</t>
  </si>
  <si>
    <t>いぬぶし　えみこ</t>
  </si>
  <si>
    <t>いわさ　あやこ</t>
  </si>
  <si>
    <t>おばら　しずか</t>
  </si>
  <si>
    <t>まえかわ　としみ</t>
  </si>
  <si>
    <t>わたなべ　すまこ</t>
  </si>
  <si>
    <t>わたなべ　ゆうこ</t>
  </si>
  <si>
    <t>かめい　てるえ</t>
  </si>
  <si>
    <t>なかがわ　てるみ</t>
  </si>
  <si>
    <t>ひらやま　ようこ</t>
  </si>
  <si>
    <t>みよし　さよこ</t>
  </si>
  <si>
    <t>もりした　ますみ</t>
  </si>
  <si>
    <t>かさい　きみこ</t>
  </si>
  <si>
    <t>かつき　ようこ</t>
  </si>
  <si>
    <t>よしだ　みつこ</t>
  </si>
  <si>
    <t>しまむら　しづよ</t>
  </si>
  <si>
    <t>まつおか　みのり</t>
  </si>
  <si>
    <t>あおき　ひとみ</t>
  </si>
  <si>
    <t>くろいわ　とみえ</t>
  </si>
  <si>
    <t>たかた　まさよ</t>
  </si>
  <si>
    <t>わたなべ　みえこ</t>
  </si>
  <si>
    <t>いしい　みちこ</t>
  </si>
  <si>
    <t>うめがね　ゆきこ</t>
  </si>
  <si>
    <t>さかい　くみこ</t>
  </si>
  <si>
    <t>ひらの　さちこ</t>
  </si>
  <si>
    <t>ふくだ　みえこ</t>
  </si>
  <si>
    <t>とりはら　みえこ</t>
  </si>
  <si>
    <t>はるやま　やすこ</t>
  </si>
  <si>
    <t>④</t>
  </si>
  <si>
    <t>R</t>
  </si>
  <si>
    <t>○</t>
  </si>
  <si>
    <t>おくさこ　ともこ</t>
  </si>
  <si>
    <t>きく</t>
  </si>
  <si>
    <t>○</t>
  </si>
  <si>
    <t>備考</t>
  </si>
  <si>
    <t>棄権(和田るみ）</t>
  </si>
  <si>
    <t>まつむら　けいこ</t>
  </si>
  <si>
    <t>きく</t>
  </si>
  <si>
    <t>ごとう　かよこ</t>
  </si>
  <si>
    <t>○</t>
  </si>
  <si>
    <t>こんどう　ひさこ</t>
  </si>
  <si>
    <t>棄権（近藤真知子）</t>
  </si>
  <si>
    <t>あらかわ　まさこ</t>
  </si>
  <si>
    <t>○</t>
  </si>
  <si>
    <t>むらかみ　あつこ</t>
  </si>
  <si>
    <t>棄権(岡部忍）</t>
  </si>
  <si>
    <t>さかい　りゅうこ</t>
  </si>
  <si>
    <t>○</t>
  </si>
  <si>
    <t>古賀　日登美</t>
  </si>
  <si>
    <t>こが　ひとみ</t>
  </si>
  <si>
    <t>てじま　れいこ</t>
  </si>
  <si>
    <t>大丸　美秋</t>
  </si>
  <si>
    <t>だいまる　みあき</t>
  </si>
  <si>
    <t>宿泊施設</t>
  </si>
  <si>
    <t>明円和代</t>
  </si>
  <si>
    <t>佐藤るみ子</t>
  </si>
  <si>
    <t>勝見</t>
  </si>
  <si>
    <t>浜本清子</t>
  </si>
  <si>
    <t>鈴木妙子</t>
  </si>
  <si>
    <t>高橋道子</t>
  </si>
  <si>
    <t>小林</t>
  </si>
  <si>
    <t>金井菊栄</t>
  </si>
  <si>
    <t>中村時子</t>
  </si>
  <si>
    <t>松下和恵</t>
  </si>
  <si>
    <t>堀八千代</t>
  </si>
  <si>
    <t>山中</t>
  </si>
  <si>
    <t>池地</t>
  </si>
  <si>
    <t>石川貞子</t>
  </si>
  <si>
    <r>
      <t>いとう　</t>
    </r>
    <r>
      <rPr>
        <sz val="10"/>
        <color indexed="10"/>
        <rFont val="ＭＳ Ｐゴシック"/>
        <family val="3"/>
      </rPr>
      <t>よしの</t>
    </r>
  </si>
  <si>
    <t>石川貞子 ミスプリ</t>
  </si>
  <si>
    <t>向井一代</t>
  </si>
  <si>
    <r>
      <t>ゆ</t>
    </r>
    <r>
      <rPr>
        <sz val="10"/>
        <color indexed="10"/>
        <rFont val="ＭＳ Ｐゴシック"/>
        <family val="3"/>
      </rPr>
      <t>う</t>
    </r>
    <r>
      <rPr>
        <sz val="10"/>
        <rFont val="ＭＳ Ｐゴシック"/>
        <family val="3"/>
      </rPr>
      <t>い　ともこ</t>
    </r>
  </si>
  <si>
    <t>ミスプリ</t>
  </si>
  <si>
    <t>山口恵美子</t>
  </si>
  <si>
    <t>小谷妙子</t>
  </si>
  <si>
    <t>近藤幸子</t>
  </si>
  <si>
    <t>近藤近子</t>
  </si>
  <si>
    <t>嘉本</t>
  </si>
  <si>
    <t>福田公子</t>
  </si>
  <si>
    <t>山根加代子</t>
  </si>
  <si>
    <t>三木知千賀子</t>
  </si>
  <si>
    <t>生田百合子</t>
  </si>
  <si>
    <t>亀山小夜子</t>
  </si>
  <si>
    <t>谷岡明美</t>
  </si>
  <si>
    <t>堀池宗子</t>
  </si>
  <si>
    <t>白木千恵美</t>
  </si>
  <si>
    <t>平山洋子</t>
  </si>
  <si>
    <t>生年月日</t>
  </si>
  <si>
    <t>岩松恵美子</t>
  </si>
  <si>
    <t>いわまつ　えみこ</t>
  </si>
  <si>
    <t>④</t>
  </si>
  <si>
    <t>変更101</t>
  </si>
  <si>
    <t>変更60</t>
  </si>
  <si>
    <t xml:space="preserve">R  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</si>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</sst>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2"/>
      <name val="HGPｺﾞｼｯｸM"/>
      <family val="3"/>
    </font>
    <font>
      <sz val="14"/>
      <name val="HGPｺﾞｼｯｸM"/>
      <family val="3"/>
    </font>
    <font>
      <sz val="12"/>
      <color indexed="10"/>
      <name val="HGPｺﾞｼｯｸM"/>
      <family val="3"/>
    </font>
    <font>
      <b/>
      <sz val="14"/>
      <color indexed="1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dotted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ck">
        <color indexed="10"/>
      </right>
      <top style="dotted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ck">
        <color indexed="10"/>
      </bottom>
    </border>
    <border>
      <left style="dotted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otted"/>
      <top>
        <color indexed="63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>
        <color indexed="63"/>
      </bottom>
    </border>
    <border>
      <left style="dotted"/>
      <right style="thick">
        <color indexed="10"/>
      </right>
      <top>
        <color indexed="63"/>
      </top>
      <bottom>
        <color indexed="63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 style="dotted">
        <color indexed="8"/>
      </left>
      <right style="dotted"/>
      <top>
        <color indexed="63"/>
      </top>
      <bottom>
        <color indexed="63"/>
      </bottom>
    </border>
    <border>
      <left style="thick">
        <color indexed="10"/>
      </left>
      <right style="dotted"/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ck">
        <color indexed="10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dotted"/>
      <bottom>
        <color indexed="63"/>
      </bottom>
    </border>
    <border>
      <left style="thick">
        <color indexed="10"/>
      </left>
      <right style="dotted"/>
      <top style="thick">
        <color indexed="10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thick">
        <color indexed="10"/>
      </top>
      <bottom>
        <color indexed="63"/>
      </bottom>
    </border>
    <border>
      <left style="dotted"/>
      <right style="thick">
        <color indexed="10"/>
      </right>
      <top>
        <color indexed="63"/>
      </top>
      <bottom style="dotted"/>
    </border>
    <border>
      <left style="dotted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dotted"/>
    </border>
    <border>
      <left style="dotted"/>
      <right style="thick">
        <color indexed="10"/>
      </right>
      <top style="dotted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distributed" vertical="center" indent="1" shrinkToFit="1"/>
    </xf>
    <xf numFmtId="0" fontId="3" fillId="0" borderId="0" xfId="0" applyFont="1" applyFill="1" applyAlignment="1">
      <alignment horizontal="center" vertical="center" shrinkToFit="1"/>
    </xf>
    <xf numFmtId="57" fontId="0" fillId="0" borderId="0" xfId="0" applyNumberFormat="1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center" vertical="center"/>
    </xf>
    <xf numFmtId="57" fontId="3" fillId="0" borderId="12" xfId="0" applyNumberFormat="1" applyFont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8" borderId="13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 shrinkToFit="1"/>
    </xf>
    <xf numFmtId="57" fontId="0" fillId="0" borderId="13" xfId="0" applyNumberFormat="1" applyFont="1" applyBorder="1" applyAlignment="1">
      <alignment horizontal="left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38" borderId="13" xfId="0" applyFont="1" applyFill="1" applyBorder="1" applyAlignment="1">
      <alignment horizontal="center" vertical="center" shrinkToFit="1"/>
    </xf>
    <xf numFmtId="38" fontId="0" fillId="0" borderId="13" xfId="57" applyNumberFormat="1" applyFont="1" applyFill="1" applyBorder="1" applyAlignment="1">
      <alignment horizontal="center" vertical="center" shrinkToFit="1"/>
    </xf>
    <xf numFmtId="0" fontId="3" fillId="35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38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 shrinkToFit="1"/>
    </xf>
    <xf numFmtId="57" fontId="0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38" borderId="14" xfId="0" applyFont="1" applyFill="1" applyBorder="1" applyAlignment="1">
      <alignment horizontal="center" vertical="center" shrinkToFit="1"/>
    </xf>
    <xf numFmtId="38" fontId="0" fillId="0" borderId="14" xfId="57" applyNumberFormat="1" applyFont="1" applyFill="1" applyBorder="1" applyAlignment="1">
      <alignment horizontal="center" vertical="center" shrinkToFit="1"/>
    </xf>
    <xf numFmtId="0" fontId="3" fillId="35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38" borderId="13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 indent="1"/>
    </xf>
    <xf numFmtId="0" fontId="9" fillId="0" borderId="13" xfId="0" applyFont="1" applyBorder="1" applyAlignment="1">
      <alignment horizontal="center" vertical="center" shrinkToFit="1"/>
    </xf>
    <xf numFmtId="57" fontId="5" fillId="0" borderId="13" xfId="0" applyNumberFormat="1" applyFont="1" applyBorder="1" applyAlignment="1">
      <alignment horizontal="left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38" borderId="13" xfId="0" applyFont="1" applyFill="1" applyBorder="1" applyAlignment="1">
      <alignment horizontal="center" vertical="center" shrinkToFit="1"/>
    </xf>
    <xf numFmtId="38" fontId="5" fillId="0" borderId="13" xfId="57" applyNumberFormat="1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39" borderId="13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38" borderId="13" xfId="0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center" vertical="center" shrinkToFit="1"/>
    </xf>
    <xf numFmtId="0" fontId="10" fillId="35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distributed" vertical="center" indent="1"/>
    </xf>
    <xf numFmtId="0" fontId="11" fillId="0" borderId="13" xfId="0" applyFont="1" applyBorder="1" applyAlignment="1">
      <alignment horizontal="center" vertical="center" shrinkToFit="1"/>
    </xf>
    <xf numFmtId="57" fontId="10" fillId="0" borderId="13" xfId="0" applyNumberFormat="1" applyFont="1" applyBorder="1" applyAlignment="1">
      <alignment horizontal="left" vertical="center"/>
    </xf>
    <xf numFmtId="0" fontId="10" fillId="34" borderId="1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38" borderId="13" xfId="0" applyFont="1" applyFill="1" applyBorder="1" applyAlignment="1">
      <alignment horizontal="center" vertical="center" shrinkToFit="1"/>
    </xf>
    <xf numFmtId="38" fontId="10" fillId="0" borderId="13" xfId="57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56" fontId="7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8" borderId="14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center" vertical="center" shrinkToFit="1"/>
    </xf>
    <xf numFmtId="0" fontId="5" fillId="35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9" fillId="0" borderId="14" xfId="0" applyFont="1" applyBorder="1" applyAlignment="1">
      <alignment horizontal="center" vertical="center" shrinkToFit="1"/>
    </xf>
    <xf numFmtId="57" fontId="5" fillId="0" borderId="14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38" borderId="14" xfId="0" applyFont="1" applyFill="1" applyBorder="1" applyAlignment="1">
      <alignment horizontal="center" vertical="center" shrinkToFit="1"/>
    </xf>
    <xf numFmtId="38" fontId="5" fillId="0" borderId="14" xfId="57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distributed" shrinkToFit="1"/>
    </xf>
    <xf numFmtId="0" fontId="12" fillId="0" borderId="21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22" xfId="0" applyFont="1" applyBorder="1" applyAlignment="1">
      <alignment horizontal="right"/>
    </xf>
    <xf numFmtId="0" fontId="13" fillId="0" borderId="0" xfId="0" applyFont="1" applyFill="1" applyBorder="1" applyAlignment="1">
      <alignment horizontal="distributed" vertical="top" shrinkToFit="1"/>
    </xf>
    <xf numFmtId="0" fontId="12" fillId="0" borderId="23" xfId="0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7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28" xfId="0" applyFont="1" applyFill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2" fillId="0" borderId="21" xfId="0" applyFont="1" applyBorder="1" applyAlignment="1" quotePrefix="1">
      <alignment/>
    </xf>
    <xf numFmtId="0" fontId="12" fillId="0" borderId="30" xfId="0" applyFont="1" applyBorder="1" applyAlignment="1">
      <alignment horizontal="right"/>
    </xf>
    <xf numFmtId="0" fontId="14" fillId="0" borderId="31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30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33" xfId="0" applyFont="1" applyFill="1" applyBorder="1" applyAlignment="1">
      <alignment horizontal="right"/>
    </xf>
    <xf numFmtId="0" fontId="14" fillId="0" borderId="34" xfId="0" applyFont="1" applyBorder="1" applyAlignment="1">
      <alignment horizontal="right"/>
    </xf>
    <xf numFmtId="0" fontId="14" fillId="0" borderId="32" xfId="0" applyFont="1" applyBorder="1" applyAlignment="1">
      <alignment horizontal="left"/>
    </xf>
    <xf numFmtId="0" fontId="14" fillId="0" borderId="23" xfId="0" applyFont="1" applyBorder="1" applyAlignment="1">
      <alignment horizontal="right"/>
    </xf>
    <xf numFmtId="0" fontId="14" fillId="0" borderId="35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14" fillId="0" borderId="36" xfId="0" applyFont="1" applyBorder="1" applyAlignment="1">
      <alignment horizontal="right"/>
    </xf>
    <xf numFmtId="0" fontId="14" fillId="0" borderId="37" xfId="0" applyFont="1" applyBorder="1" applyAlignment="1">
      <alignment horizontal="right"/>
    </xf>
    <xf numFmtId="0" fontId="12" fillId="0" borderId="38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0" fontId="14" fillId="0" borderId="24" xfId="0" applyFont="1" applyFill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24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14" fillId="0" borderId="39" xfId="0" applyFont="1" applyBorder="1" applyAlignment="1">
      <alignment horizontal="right"/>
    </xf>
    <xf numFmtId="0" fontId="14" fillId="0" borderId="40" xfId="0" applyFont="1" applyBorder="1" applyAlignment="1">
      <alignment horizontal="right"/>
    </xf>
    <xf numFmtId="0" fontId="14" fillId="0" borderId="32" xfId="0" applyFont="1" applyBorder="1" applyAlignment="1">
      <alignment horizontal="right"/>
    </xf>
    <xf numFmtId="0" fontId="12" fillId="0" borderId="29" xfId="0" applyFont="1" applyBorder="1" applyAlignment="1">
      <alignment horizontal="left"/>
    </xf>
    <xf numFmtId="0" fontId="14" fillId="0" borderId="29" xfId="0" applyFont="1" applyFill="1" applyBorder="1" applyAlignment="1">
      <alignment horizontal="right"/>
    </xf>
    <xf numFmtId="0" fontId="14" fillId="0" borderId="31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2" fillId="0" borderId="34" xfId="0" applyFont="1" applyBorder="1" applyAlignment="1">
      <alignment horizontal="right"/>
    </xf>
    <xf numFmtId="0" fontId="12" fillId="0" borderId="41" xfId="0" applyFont="1" applyBorder="1" applyAlignment="1">
      <alignment horizontal="left"/>
    </xf>
    <xf numFmtId="0" fontId="14" fillId="0" borderId="0" xfId="0" applyFont="1" applyBorder="1" applyAlignment="1">
      <alignment horizontal="right" vertical="top"/>
    </xf>
    <xf numFmtId="0" fontId="14" fillId="0" borderId="41" xfId="0" applyFont="1" applyBorder="1" applyAlignment="1">
      <alignment horizontal="left"/>
    </xf>
    <xf numFmtId="0" fontId="14" fillId="0" borderId="22" xfId="0" applyFont="1" applyBorder="1" applyAlignment="1">
      <alignment/>
    </xf>
    <xf numFmtId="0" fontId="14" fillId="0" borderId="2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4" fillId="0" borderId="42" xfId="0" applyFont="1" applyBorder="1" applyAlignment="1">
      <alignment horizontal="left"/>
    </xf>
    <xf numFmtId="0" fontId="14" fillId="0" borderId="28" xfId="0" applyFont="1" applyBorder="1" applyAlignment="1">
      <alignment horizontal="right"/>
    </xf>
    <xf numFmtId="0" fontId="14" fillId="0" borderId="43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4" fillId="0" borderId="42" xfId="0" applyFont="1" applyFill="1" applyBorder="1" applyAlignment="1">
      <alignment horizontal="right"/>
    </xf>
    <xf numFmtId="0" fontId="14" fillId="0" borderId="23" xfId="0" applyFont="1" applyBorder="1" applyAlignment="1">
      <alignment horizontal="left"/>
    </xf>
    <xf numFmtId="0" fontId="14" fillId="0" borderId="3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14" fillId="0" borderId="21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27" xfId="0" applyFont="1" applyBorder="1" applyAlignment="1">
      <alignment/>
    </xf>
    <xf numFmtId="0" fontId="12" fillId="0" borderId="30" xfId="0" applyFont="1" applyBorder="1" applyAlignment="1">
      <alignment horizontal="left"/>
    </xf>
    <xf numFmtId="0" fontId="12" fillId="0" borderId="23" xfId="0" applyFont="1" applyBorder="1" applyAlignment="1">
      <alignment vertical="top"/>
    </xf>
    <xf numFmtId="0" fontId="12" fillId="0" borderId="24" xfId="0" applyFont="1" applyBorder="1" applyAlignment="1">
      <alignment horizontal="right" vertical="top"/>
    </xf>
    <xf numFmtId="0" fontId="12" fillId="0" borderId="25" xfId="0" applyFont="1" applyBorder="1" applyAlignment="1">
      <alignment horizontal="right" vertical="top"/>
    </xf>
    <xf numFmtId="0" fontId="12" fillId="0" borderId="42" xfId="0" applyFont="1" applyBorder="1" applyAlignment="1">
      <alignment horizontal="right"/>
    </xf>
    <xf numFmtId="0" fontId="12" fillId="0" borderId="45" xfId="0" applyFont="1" applyBorder="1" applyAlignment="1">
      <alignment horizontal="left"/>
    </xf>
    <xf numFmtId="0" fontId="12" fillId="0" borderId="25" xfId="0" applyFont="1" applyBorder="1" applyAlignment="1">
      <alignment horizontal="left" vertical="top"/>
    </xf>
    <xf numFmtId="0" fontId="12" fillId="0" borderId="24" xfId="0" applyFont="1" applyBorder="1" applyAlignment="1" quotePrefix="1">
      <alignment horizontal="left" vertical="top"/>
    </xf>
    <xf numFmtId="0" fontId="12" fillId="0" borderId="23" xfId="0" applyFont="1" applyBorder="1" applyAlignment="1" quotePrefix="1">
      <alignment horizontal="left" vertical="top"/>
    </xf>
    <xf numFmtId="0" fontId="14" fillId="0" borderId="42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4" fillId="0" borderId="34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2" fillId="0" borderId="23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46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4" fillId="0" borderId="46" xfId="0" applyFont="1" applyBorder="1" applyAlignment="1">
      <alignment horizontal="left"/>
    </xf>
    <xf numFmtId="0" fontId="14" fillId="0" borderId="46" xfId="0" applyFont="1" applyBorder="1" applyAlignment="1">
      <alignment horizontal="right"/>
    </xf>
    <xf numFmtId="0" fontId="12" fillId="0" borderId="31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4" fillId="0" borderId="28" xfId="0" applyFont="1" applyBorder="1" applyAlignment="1">
      <alignment horizontal="left"/>
    </xf>
    <xf numFmtId="0" fontId="14" fillId="0" borderId="28" xfId="0" applyFont="1" applyBorder="1" applyAlignment="1">
      <alignment horizontal="left" vertical="top"/>
    </xf>
    <xf numFmtId="0" fontId="14" fillId="0" borderId="25" xfId="0" applyFont="1" applyBorder="1" applyAlignment="1">
      <alignment horizontal="right"/>
    </xf>
    <xf numFmtId="0" fontId="12" fillId="0" borderId="31" xfId="0" applyFont="1" applyBorder="1" applyAlignment="1">
      <alignment/>
    </xf>
    <xf numFmtId="0" fontId="14" fillId="0" borderId="47" xfId="0" applyFont="1" applyBorder="1" applyAlignment="1">
      <alignment horizontal="left"/>
    </xf>
    <xf numFmtId="0" fontId="14" fillId="0" borderId="41" xfId="0" applyFont="1" applyBorder="1" applyAlignment="1">
      <alignment horizontal="right"/>
    </xf>
    <xf numFmtId="0" fontId="12" fillId="0" borderId="48" xfId="0" applyFont="1" applyBorder="1" applyAlignment="1">
      <alignment horizontal="right"/>
    </xf>
    <xf numFmtId="0" fontId="12" fillId="0" borderId="49" xfId="0" applyFont="1" applyBorder="1" applyAlignment="1">
      <alignment horizontal="right"/>
    </xf>
    <xf numFmtId="0" fontId="12" fillId="0" borderId="50" xfId="0" applyFont="1" applyBorder="1" applyAlignment="1">
      <alignment horizontal="right"/>
    </xf>
    <xf numFmtId="0" fontId="14" fillId="0" borderId="51" xfId="0" applyFont="1" applyBorder="1" applyAlignment="1">
      <alignment horizontal="left"/>
    </xf>
    <xf numFmtId="0" fontId="14" fillId="0" borderId="43" xfId="0" applyFont="1" applyBorder="1" applyAlignment="1">
      <alignment horizontal="right"/>
    </xf>
    <xf numFmtId="0" fontId="14" fillId="0" borderId="31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0" fontId="14" fillId="0" borderId="44" xfId="0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13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 vertical="top"/>
    </xf>
    <xf numFmtId="0" fontId="14" fillId="0" borderId="26" xfId="0" applyFont="1" applyBorder="1" applyAlignment="1">
      <alignment/>
    </xf>
    <xf numFmtId="0" fontId="14" fillId="0" borderId="21" xfId="0" applyFont="1" applyFill="1" applyBorder="1" applyAlignment="1">
      <alignment horizontal="right" vertical="top"/>
    </xf>
    <xf numFmtId="0" fontId="14" fillId="0" borderId="29" xfId="0" applyFont="1" applyFill="1" applyBorder="1" applyAlignment="1">
      <alignment horizontal="right" vertical="top"/>
    </xf>
    <xf numFmtId="0" fontId="14" fillId="0" borderId="30" xfId="0" applyFont="1" applyFill="1" applyBorder="1" applyAlignment="1">
      <alignment horizontal="right" vertical="top"/>
    </xf>
    <xf numFmtId="0" fontId="14" fillId="0" borderId="52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7" xfId="0" applyFont="1" applyBorder="1" applyAlignment="1">
      <alignment horizontal="left" vertical="top"/>
    </xf>
    <xf numFmtId="0" fontId="14" fillId="0" borderId="33" xfId="0" applyFont="1" applyBorder="1" applyAlignment="1">
      <alignment horizontal="right"/>
    </xf>
    <xf numFmtId="0" fontId="14" fillId="0" borderId="51" xfId="0" applyFont="1" applyBorder="1" applyAlignment="1">
      <alignment horizontal="right"/>
    </xf>
    <xf numFmtId="0" fontId="14" fillId="0" borderId="23" xfId="0" applyFont="1" applyBorder="1" applyAlignment="1">
      <alignment vertical="top"/>
    </xf>
    <xf numFmtId="0" fontId="14" fillId="0" borderId="31" xfId="0" applyFont="1" applyBorder="1" applyAlignment="1">
      <alignment vertical="top"/>
    </xf>
    <xf numFmtId="0" fontId="14" fillId="0" borderId="53" xfId="0" applyFont="1" applyBorder="1" applyAlignment="1">
      <alignment horizontal="right"/>
    </xf>
    <xf numFmtId="0" fontId="14" fillId="0" borderId="54" xfId="0" applyFont="1" applyBorder="1" applyAlignment="1">
      <alignment horizontal="left"/>
    </xf>
    <xf numFmtId="0" fontId="14" fillId="0" borderId="47" xfId="0" applyFont="1" applyBorder="1" applyAlignment="1">
      <alignment horizontal="right"/>
    </xf>
    <xf numFmtId="0" fontId="14" fillId="0" borderId="31" xfId="0" applyFont="1" applyBorder="1" applyAlignment="1">
      <alignment horizontal="left" vertical="top"/>
    </xf>
    <xf numFmtId="0" fontId="14" fillId="0" borderId="23" xfId="0" applyFont="1" applyFill="1" applyBorder="1" applyAlignment="1">
      <alignment horizontal="right"/>
    </xf>
    <xf numFmtId="0" fontId="14" fillId="0" borderId="36" xfId="0" applyFont="1" applyFill="1" applyBorder="1" applyAlignment="1">
      <alignment horizontal="right"/>
    </xf>
    <xf numFmtId="0" fontId="14" fillId="0" borderId="50" xfId="0" applyFont="1" applyBorder="1" applyAlignment="1">
      <alignment horizontal="right"/>
    </xf>
    <xf numFmtId="0" fontId="14" fillId="0" borderId="22" xfId="0" applyFont="1" applyFill="1" applyBorder="1" applyAlignment="1">
      <alignment horizontal="right"/>
    </xf>
    <xf numFmtId="0" fontId="14" fillId="0" borderId="40" xfId="0" applyFont="1" applyFill="1" applyBorder="1" applyAlignment="1">
      <alignment horizontal="right"/>
    </xf>
    <xf numFmtId="0" fontId="14" fillId="0" borderId="32" xfId="0" applyFont="1" applyFill="1" applyBorder="1" applyAlignment="1">
      <alignment horizontal="right"/>
    </xf>
    <xf numFmtId="0" fontId="14" fillId="0" borderId="31" xfId="0" applyFont="1" applyFill="1" applyBorder="1" applyAlignment="1">
      <alignment horizontal="right"/>
    </xf>
    <xf numFmtId="0" fontId="14" fillId="0" borderId="43" xfId="0" applyFont="1" applyBorder="1" applyAlignment="1">
      <alignment horizontal="right" vertical="top"/>
    </xf>
    <xf numFmtId="0" fontId="14" fillId="0" borderId="55" xfId="0" applyFont="1" applyBorder="1" applyAlignment="1">
      <alignment horizontal="right"/>
    </xf>
    <xf numFmtId="0" fontId="13" fillId="0" borderId="0" xfId="0" applyFont="1" applyFill="1" applyBorder="1" applyAlignment="1">
      <alignment horizontal="distributed" vertical="center"/>
    </xf>
    <xf numFmtId="0" fontId="14" fillId="0" borderId="37" xfId="0" applyFont="1" applyFill="1" applyBorder="1" applyAlignment="1">
      <alignment horizontal="right"/>
    </xf>
    <xf numFmtId="0" fontId="14" fillId="0" borderId="41" xfId="0" applyFont="1" applyFill="1" applyBorder="1" applyAlignment="1">
      <alignment horizontal="right"/>
    </xf>
    <xf numFmtId="0" fontId="14" fillId="0" borderId="26" xfId="0" applyFont="1" applyFill="1" applyBorder="1" applyAlignment="1">
      <alignment horizontal="right"/>
    </xf>
    <xf numFmtId="0" fontId="14" fillId="0" borderId="39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46" xfId="0" applyFont="1" applyFill="1" applyBorder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2" fillId="0" borderId="25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23" xfId="0" applyFont="1" applyBorder="1" applyAlignment="1">
      <alignment horizontal="left" vertical="top"/>
    </xf>
    <xf numFmtId="0" fontId="12" fillId="0" borderId="4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6" xfId="0" applyFont="1" applyBorder="1" applyAlignment="1">
      <alignment horizontal="right"/>
    </xf>
    <xf numFmtId="0" fontId="12" fillId="0" borderId="31" xfId="0" applyFont="1" applyBorder="1" applyAlignment="1">
      <alignment horizontal="right" vertical="top"/>
    </xf>
    <xf numFmtId="0" fontId="12" fillId="0" borderId="27" xfId="0" applyFont="1" applyBorder="1" applyAlignment="1">
      <alignment horizontal="right" vertical="top"/>
    </xf>
    <xf numFmtId="0" fontId="12" fillId="0" borderId="56" xfId="0" applyFont="1" applyBorder="1" applyAlignment="1">
      <alignment horizontal="right"/>
    </xf>
    <xf numFmtId="0" fontId="12" fillId="0" borderId="31" xfId="0" applyFont="1" applyBorder="1" applyAlignment="1">
      <alignment horizontal="left" vertical="top"/>
    </xf>
    <xf numFmtId="0" fontId="12" fillId="0" borderId="31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0" fontId="12" fillId="0" borderId="56" xfId="0" applyFont="1" applyBorder="1" applyAlignment="1">
      <alignment horizontal="left"/>
    </xf>
    <xf numFmtId="0" fontId="12" fillId="0" borderId="24" xfId="0" applyFont="1" applyBorder="1" applyAlignment="1">
      <alignment horizontal="left" vertical="top"/>
    </xf>
    <xf numFmtId="0" fontId="12" fillId="0" borderId="44" xfId="0" applyFont="1" applyBorder="1" applyAlignment="1">
      <alignment horizontal="right" vertical="top"/>
    </xf>
    <xf numFmtId="0" fontId="12" fillId="0" borderId="38" xfId="0" applyFont="1" applyBorder="1" applyAlignment="1">
      <alignment horizontal="right"/>
    </xf>
    <xf numFmtId="0" fontId="12" fillId="0" borderId="36" xfId="0" applyFont="1" applyBorder="1" applyAlignment="1">
      <alignment horizontal="right" vertical="top"/>
    </xf>
    <xf numFmtId="0" fontId="12" fillId="0" borderId="52" xfId="0" applyFont="1" applyBorder="1" applyAlignment="1">
      <alignment horizontal="right" vertical="top"/>
    </xf>
    <xf numFmtId="0" fontId="12" fillId="0" borderId="43" xfId="0" applyFont="1" applyFill="1" applyBorder="1" applyAlignment="1">
      <alignment horizontal="left"/>
    </xf>
    <xf numFmtId="0" fontId="12" fillId="0" borderId="21" xfId="0" applyFont="1" applyFill="1" applyBorder="1" applyAlignment="1">
      <alignment/>
    </xf>
    <xf numFmtId="0" fontId="12" fillId="0" borderId="50" xfId="0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12" fillId="0" borderId="23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12" fillId="0" borderId="28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right"/>
    </xf>
    <xf numFmtId="0" fontId="12" fillId="0" borderId="30" xfId="0" applyFont="1" applyFill="1" applyBorder="1" applyAlignment="1">
      <alignment horizontal="right"/>
    </xf>
    <xf numFmtId="0" fontId="12" fillId="0" borderId="21" xfId="0" applyFont="1" applyFill="1" applyBorder="1" applyAlignment="1">
      <alignment horizontal="right"/>
    </xf>
    <xf numFmtId="0" fontId="12" fillId="0" borderId="57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top"/>
    </xf>
    <xf numFmtId="0" fontId="12" fillId="0" borderId="25" xfId="0" applyFont="1" applyFill="1" applyBorder="1" applyAlignment="1">
      <alignment horizontal="right"/>
    </xf>
    <xf numFmtId="0" fontId="12" fillId="0" borderId="27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right"/>
    </xf>
    <xf numFmtId="0" fontId="12" fillId="0" borderId="44" xfId="0" applyFont="1" applyBorder="1" applyAlignment="1">
      <alignment horizontal="right"/>
    </xf>
    <xf numFmtId="0" fontId="12" fillId="0" borderId="33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right" vertical="top"/>
    </xf>
    <xf numFmtId="0" fontId="12" fillId="0" borderId="27" xfId="0" applyFont="1" applyFill="1" applyBorder="1" applyAlignment="1">
      <alignment horizontal="right" vertical="top"/>
    </xf>
    <xf numFmtId="0" fontId="12" fillId="0" borderId="58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2" fillId="0" borderId="29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right" vertical="top"/>
    </xf>
    <xf numFmtId="0" fontId="12" fillId="0" borderId="23" xfId="0" applyFont="1" applyFill="1" applyBorder="1" applyAlignment="1">
      <alignment horizontal="right"/>
    </xf>
    <xf numFmtId="0" fontId="12" fillId="0" borderId="59" xfId="0" applyFont="1" applyBorder="1" applyAlignment="1">
      <alignment horizontal="left"/>
    </xf>
    <xf numFmtId="0" fontId="12" fillId="0" borderId="60" xfId="0" applyFont="1" applyBorder="1" applyAlignment="1">
      <alignment horizontal="right"/>
    </xf>
    <xf numFmtId="0" fontId="12" fillId="0" borderId="31" xfId="0" applyFont="1" applyFill="1" applyBorder="1" applyAlignment="1">
      <alignment horizontal="right"/>
    </xf>
    <xf numFmtId="0" fontId="12" fillId="0" borderId="61" xfId="0" applyFont="1" applyBorder="1" applyAlignment="1">
      <alignment horizontal="right" vertical="top"/>
    </xf>
    <xf numFmtId="0" fontId="7" fillId="34" borderId="62" xfId="0" applyFont="1" applyFill="1" applyBorder="1" applyAlignment="1">
      <alignment horizontal="left" vertical="center" shrinkToFit="1"/>
    </xf>
    <xf numFmtId="0" fontId="7" fillId="34" borderId="11" xfId="0" applyFont="1" applyFill="1" applyBorder="1" applyAlignment="1">
      <alignment horizontal="left" vertical="center" shrinkToFit="1"/>
    </xf>
    <xf numFmtId="0" fontId="7" fillId="35" borderId="62" xfId="0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wrapText="1" shrinkToFit="1"/>
    </xf>
    <xf numFmtId="0" fontId="7" fillId="37" borderId="62" xfId="0" applyFont="1" applyFill="1" applyBorder="1" applyAlignment="1">
      <alignment horizontal="center" vertical="center" wrapText="1" shrinkToFit="1"/>
    </xf>
    <xf numFmtId="0" fontId="7" fillId="37" borderId="11" xfId="0" applyFont="1" applyFill="1" applyBorder="1" applyAlignment="1">
      <alignment horizontal="center" vertical="center" shrinkToFit="1"/>
    </xf>
    <xf numFmtId="0" fontId="7" fillId="36" borderId="62" xfId="0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center" shrinkToFit="1"/>
    </xf>
    <xf numFmtId="0" fontId="7" fillId="0" borderId="62" xfId="0" applyFont="1" applyBorder="1" applyAlignment="1">
      <alignment horizontal="distributed" vertical="center" indent="1" shrinkToFit="1"/>
    </xf>
    <xf numFmtId="0" fontId="7" fillId="0" borderId="11" xfId="0" applyFont="1" applyBorder="1" applyAlignment="1">
      <alignment horizontal="distributed" vertical="center" indent="1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7" fillId="33" borderId="6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Alignment="1">
      <alignment horizontal="distributed" vertical="center" shrinkToFi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64" xfId="0" applyFont="1" applyBorder="1" applyAlignment="1">
      <alignment horizontal="left"/>
    </xf>
    <xf numFmtId="0" fontId="14" fillId="0" borderId="65" xfId="0" applyFont="1" applyBorder="1" applyAlignment="1">
      <alignment horizontal="left"/>
    </xf>
    <xf numFmtId="0" fontId="14" fillId="0" borderId="66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0" fontId="12" fillId="0" borderId="67" xfId="0" applyFont="1" applyBorder="1" applyAlignment="1">
      <alignment horizontal="left"/>
    </xf>
    <xf numFmtId="0" fontId="12" fillId="0" borderId="68" xfId="0" applyFont="1" applyBorder="1" applyAlignment="1">
      <alignment horizontal="left"/>
    </xf>
    <xf numFmtId="0" fontId="14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257175</xdr:colOff>
      <xdr:row>18</xdr:row>
      <xdr:rowOff>104775</xdr:rowOff>
    </xdr:from>
    <xdr:to>
      <xdr:col>65</xdr:col>
      <xdr:colOff>85725</xdr:colOff>
      <xdr:row>18</xdr:row>
      <xdr:rowOff>104775</xdr:rowOff>
    </xdr:to>
    <xdr:sp>
      <xdr:nvSpPr>
        <xdr:cNvPr id="1" name="直線コネクタ 2"/>
        <xdr:cNvSpPr>
          <a:spLocks/>
        </xdr:cNvSpPr>
      </xdr:nvSpPr>
      <xdr:spPr>
        <a:xfrm>
          <a:off x="23326725" y="4562475"/>
          <a:ext cx="1352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60</xdr:row>
      <xdr:rowOff>133350</xdr:rowOff>
    </xdr:from>
    <xdr:to>
      <xdr:col>31</xdr:col>
      <xdr:colOff>66675</xdr:colOff>
      <xdr:row>60</xdr:row>
      <xdr:rowOff>133350</xdr:rowOff>
    </xdr:to>
    <xdr:sp>
      <xdr:nvSpPr>
        <xdr:cNvPr id="2" name="直線コネクタ 4"/>
        <xdr:cNvSpPr>
          <a:spLocks/>
        </xdr:cNvSpPr>
      </xdr:nvSpPr>
      <xdr:spPr>
        <a:xfrm>
          <a:off x="10372725" y="14992350"/>
          <a:ext cx="1390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250"/>
  <sheetViews>
    <sheetView zoomScalePageLayoutView="0" workbookViewId="0" topLeftCell="A118">
      <selection activeCell="D122" sqref="D122"/>
    </sheetView>
  </sheetViews>
  <sheetFormatPr defaultColWidth="6.125" defaultRowHeight="13.5"/>
  <cols>
    <col min="1" max="1" width="5.25390625" style="1" customWidth="1"/>
    <col min="2" max="2" width="6.25390625" style="1" customWidth="1"/>
    <col min="3" max="3" width="4.375" style="1" customWidth="1"/>
    <col min="4" max="4" width="5.50390625" style="1" customWidth="1"/>
    <col min="5" max="5" width="11.375" style="2" customWidth="1"/>
    <col min="6" max="7" width="4.375" style="1" customWidth="1"/>
    <col min="8" max="8" width="18.00390625" style="4" bestFit="1" customWidth="1"/>
    <col min="9" max="9" width="16.625" style="5" bestFit="1" customWidth="1"/>
    <col min="10" max="10" width="9.375" style="6" hidden="1" customWidth="1"/>
    <col min="11" max="11" width="6.50390625" style="1" hidden="1" customWidth="1"/>
    <col min="12" max="12" width="7.50390625" style="1" hidden="1" customWidth="1"/>
    <col min="13" max="13" width="12.50390625" style="1" hidden="1" customWidth="1"/>
    <col min="14" max="14" width="14.875" style="1" hidden="1" customWidth="1"/>
    <col min="15" max="15" width="5.50390625" style="1" hidden="1" customWidth="1"/>
    <col min="16" max="19" width="5.25390625" style="1" hidden="1" customWidth="1"/>
    <col min="20" max="21" width="3.375" style="1" hidden="1" customWidth="1"/>
    <col min="22" max="22" width="7.50390625" style="1" hidden="1" customWidth="1"/>
    <col min="23" max="23" width="14.125" style="1" hidden="1" customWidth="1"/>
    <col min="24" max="24" width="11.75390625" style="1" customWidth="1"/>
    <col min="25" max="25" width="11.00390625" style="7" bestFit="1" customWidth="1"/>
    <col min="26" max="26" width="9.00390625" style="8" bestFit="1" customWidth="1"/>
    <col min="27" max="27" width="5.25390625" style="1" hidden="1" customWidth="1"/>
    <col min="28" max="28" width="6.875" style="1" hidden="1" customWidth="1"/>
    <col min="29" max="29" width="19.25390625" style="1" customWidth="1"/>
    <col min="30" max="33" width="6.125" style="1" customWidth="1"/>
    <col min="34" max="16384" width="6.125" style="3" customWidth="1"/>
  </cols>
  <sheetData>
    <row r="1" spans="1:32" s="9" customFormat="1" ht="18.75" customHeight="1">
      <c r="A1" s="350" t="s">
        <v>10</v>
      </c>
      <c r="B1" s="350" t="s">
        <v>11</v>
      </c>
      <c r="C1" s="352" t="s">
        <v>12</v>
      </c>
      <c r="D1" s="350" t="s">
        <v>13</v>
      </c>
      <c r="E1" s="346" t="s">
        <v>14</v>
      </c>
      <c r="F1" s="348" t="s">
        <v>15</v>
      </c>
      <c r="G1" s="348" t="s">
        <v>16</v>
      </c>
      <c r="H1" s="359" t="s">
        <v>17</v>
      </c>
      <c r="I1" s="361" t="s">
        <v>18</v>
      </c>
      <c r="J1" s="350" t="s">
        <v>629</v>
      </c>
      <c r="K1" s="357" t="s">
        <v>19</v>
      </c>
      <c r="L1" s="350" t="s">
        <v>20</v>
      </c>
      <c r="M1" s="352" t="s">
        <v>21</v>
      </c>
      <c r="N1" s="367" t="s">
        <v>22</v>
      </c>
      <c r="O1" s="352" t="s">
        <v>23</v>
      </c>
      <c r="P1" s="369" t="s">
        <v>24</v>
      </c>
      <c r="Q1" s="369"/>
      <c r="R1" s="369"/>
      <c r="S1" s="369"/>
      <c r="T1" s="352" t="s">
        <v>25</v>
      </c>
      <c r="U1" s="352"/>
      <c r="V1" s="352"/>
      <c r="W1" s="352"/>
      <c r="X1" s="350" t="s">
        <v>26</v>
      </c>
      <c r="Y1" s="350" t="s">
        <v>27</v>
      </c>
      <c r="Z1" s="354" t="s">
        <v>28</v>
      </c>
      <c r="AA1" s="355" t="s">
        <v>29</v>
      </c>
      <c r="AB1" s="354" t="s">
        <v>30</v>
      </c>
      <c r="AC1" s="365" t="s">
        <v>576</v>
      </c>
      <c r="AD1" s="363" t="s">
        <v>595</v>
      </c>
      <c r="AE1" s="364"/>
      <c r="AF1" s="364"/>
    </row>
    <row r="2" spans="1:32" s="9" customFormat="1" ht="18.75" customHeight="1">
      <c r="A2" s="351"/>
      <c r="B2" s="351"/>
      <c r="C2" s="353"/>
      <c r="D2" s="351"/>
      <c r="E2" s="347"/>
      <c r="F2" s="349"/>
      <c r="G2" s="349"/>
      <c r="H2" s="360"/>
      <c r="I2" s="362"/>
      <c r="J2" s="351"/>
      <c r="K2" s="358"/>
      <c r="L2" s="351"/>
      <c r="M2" s="353"/>
      <c r="N2" s="368"/>
      <c r="O2" s="353"/>
      <c r="P2" s="10" t="s">
        <v>31</v>
      </c>
      <c r="Q2" s="10" t="s">
        <v>32</v>
      </c>
      <c r="R2" s="10" t="s">
        <v>33</v>
      </c>
      <c r="S2" s="10" t="s">
        <v>34</v>
      </c>
      <c r="T2" s="11" t="s">
        <v>35</v>
      </c>
      <c r="U2" s="11" t="s">
        <v>36</v>
      </c>
      <c r="V2" s="11" t="s">
        <v>37</v>
      </c>
      <c r="W2" s="11" t="s">
        <v>38</v>
      </c>
      <c r="X2" s="351"/>
      <c r="Y2" s="351"/>
      <c r="Z2" s="351"/>
      <c r="AA2" s="356"/>
      <c r="AB2" s="351"/>
      <c r="AC2" s="366"/>
      <c r="AD2" s="116">
        <v>40760</v>
      </c>
      <c r="AE2" s="116">
        <v>40761</v>
      </c>
      <c r="AF2" s="116">
        <v>40762</v>
      </c>
    </row>
    <row r="3" spans="1:32" s="45" customFormat="1" ht="22.5" customHeight="1">
      <c r="A3" s="26">
        <v>287</v>
      </c>
      <c r="B3" s="26" t="s">
        <v>0</v>
      </c>
      <c r="C3" s="26">
        <v>1</v>
      </c>
      <c r="D3" s="26" t="s">
        <v>7</v>
      </c>
      <c r="E3" s="27" t="str">
        <f aca="true" t="shared" si="0" ref="E3:E66">B3&amp;"-"&amp;C3&amp;"-"&amp;D3</f>
        <v>きく-1-A</v>
      </c>
      <c r="F3" s="28" t="s">
        <v>8</v>
      </c>
      <c r="G3" s="28"/>
      <c r="H3" s="46" t="s">
        <v>39</v>
      </c>
      <c r="I3" s="31" t="s">
        <v>554</v>
      </c>
      <c r="J3" s="32">
        <v>19268</v>
      </c>
      <c r="K3" s="33" t="str">
        <f aca="true" t="shared" si="1" ref="K3:K66">IF(J3="","",DATEDIF(J3,"2011/4/1","y")&amp;"歳")</f>
        <v>58歳</v>
      </c>
      <c r="L3" s="35" t="s">
        <v>40</v>
      </c>
      <c r="M3" s="35">
        <f aca="true" t="shared" si="2" ref="M3:M66">IF(K3="60歳","還暦",IF(K3="70歳","古希",IF(K3="77歳","喜寿",IF(K3&gt;="80歳","長寿",""))))&amp;IF(W3="優勝",V3&amp;W3,"")</f>
      </c>
      <c r="N3" s="36" t="str">
        <f aca="true" t="shared" si="3" ref="N3:N66">L3&amp;":"&amp;M3</f>
        <v>愛媛:</v>
      </c>
      <c r="O3" s="37">
        <v>38</v>
      </c>
      <c r="P3" s="38">
        <f aca="true" t="shared" si="4" ref="P3:P66">IF(K3&gt;="80歳","○","")</f>
      </c>
      <c r="Q3" s="38">
        <f aca="true" t="shared" si="5" ref="Q3:Q66">IF(K3="77歳","○","")</f>
      </c>
      <c r="R3" s="38">
        <f aca="true" t="shared" si="6" ref="R3:R66">IF(K3="70歳","○","")</f>
      </c>
      <c r="S3" s="38">
        <f aca="true" t="shared" si="7" ref="S3:S34">IF(K3="60歳","○","")</f>
      </c>
      <c r="T3" s="47"/>
      <c r="U3" s="39" t="s">
        <v>8</v>
      </c>
      <c r="V3" s="47" t="s">
        <v>336</v>
      </c>
      <c r="W3" s="48" t="s">
        <v>42</v>
      </c>
      <c r="X3" s="41" t="s">
        <v>572</v>
      </c>
      <c r="Y3" s="50" t="s">
        <v>43</v>
      </c>
      <c r="Z3" s="51"/>
      <c r="AA3" s="43" t="s">
        <v>8</v>
      </c>
      <c r="AB3" s="51"/>
      <c r="AC3" s="26"/>
      <c r="AD3" s="26">
        <v>11</v>
      </c>
      <c r="AE3" s="26">
        <v>11</v>
      </c>
      <c r="AF3" s="44"/>
    </row>
    <row r="4" spans="1:32" s="45" customFormat="1" ht="22.5" customHeight="1">
      <c r="A4" s="26">
        <v>288</v>
      </c>
      <c r="B4" s="26" t="s">
        <v>0</v>
      </c>
      <c r="C4" s="26">
        <v>1</v>
      </c>
      <c r="D4" s="26" t="s">
        <v>9</v>
      </c>
      <c r="E4" s="27" t="str">
        <f t="shared" si="0"/>
        <v>きく-1-B</v>
      </c>
      <c r="F4" s="28" t="s">
        <v>8</v>
      </c>
      <c r="G4" s="29"/>
      <c r="H4" s="30" t="s">
        <v>44</v>
      </c>
      <c r="I4" s="31" t="s">
        <v>372</v>
      </c>
      <c r="J4" s="32">
        <v>19710</v>
      </c>
      <c r="K4" s="33" t="str">
        <f t="shared" si="1"/>
        <v>57歳</v>
      </c>
      <c r="L4" s="34" t="s">
        <v>45</v>
      </c>
      <c r="M4" s="35">
        <f t="shared" si="2"/>
      </c>
      <c r="N4" s="36" t="str">
        <f t="shared" si="3"/>
        <v>埼玉:</v>
      </c>
      <c r="O4" s="37">
        <v>11</v>
      </c>
      <c r="P4" s="38">
        <f t="shared" si="4"/>
      </c>
      <c r="Q4" s="38">
        <f t="shared" si="5"/>
      </c>
      <c r="R4" s="38">
        <f t="shared" si="6"/>
      </c>
      <c r="S4" s="38">
        <f t="shared" si="7"/>
      </c>
      <c r="T4" s="39"/>
      <c r="U4" s="39" t="s">
        <v>8</v>
      </c>
      <c r="V4" s="39" t="s">
        <v>336</v>
      </c>
      <c r="W4" s="40" t="s">
        <v>42</v>
      </c>
      <c r="X4" s="41" t="s">
        <v>572</v>
      </c>
      <c r="Y4" s="42" t="s">
        <v>43</v>
      </c>
      <c r="Z4" s="26"/>
      <c r="AA4" s="43" t="s">
        <v>8</v>
      </c>
      <c r="AB4" s="26"/>
      <c r="AC4" s="26"/>
      <c r="AD4" s="26"/>
      <c r="AE4" s="26"/>
      <c r="AF4" s="44"/>
    </row>
    <row r="5" spans="1:32" s="45" customFormat="1" ht="22.5" customHeight="1">
      <c r="A5" s="26">
        <v>289</v>
      </c>
      <c r="B5" s="26" t="s">
        <v>0</v>
      </c>
      <c r="C5" s="26">
        <v>2</v>
      </c>
      <c r="D5" s="26" t="s">
        <v>7</v>
      </c>
      <c r="E5" s="27" t="str">
        <f t="shared" si="0"/>
        <v>きく-2-A</v>
      </c>
      <c r="F5" s="28" t="s">
        <v>8</v>
      </c>
      <c r="G5" s="28"/>
      <c r="H5" s="46" t="s">
        <v>46</v>
      </c>
      <c r="I5" s="31" t="s">
        <v>469</v>
      </c>
      <c r="J5" s="32">
        <v>18147</v>
      </c>
      <c r="K5" s="33" t="str">
        <f t="shared" si="1"/>
        <v>61歳</v>
      </c>
      <c r="L5" s="35" t="s">
        <v>47</v>
      </c>
      <c r="M5" s="35">
        <f t="shared" si="2"/>
      </c>
      <c r="N5" s="36" t="str">
        <f t="shared" si="3"/>
        <v>大阪:</v>
      </c>
      <c r="O5" s="37">
        <v>27</v>
      </c>
      <c r="P5" s="38">
        <f t="shared" si="4"/>
      </c>
      <c r="Q5" s="38">
        <f t="shared" si="5"/>
      </c>
      <c r="R5" s="38">
        <f t="shared" si="6"/>
      </c>
      <c r="S5" s="38">
        <f t="shared" si="7"/>
      </c>
      <c r="T5" s="47"/>
      <c r="U5" s="39" t="s">
        <v>8</v>
      </c>
      <c r="V5" s="47"/>
      <c r="W5" s="48"/>
      <c r="X5" s="41" t="s">
        <v>572</v>
      </c>
      <c r="Y5" s="50" t="s">
        <v>43</v>
      </c>
      <c r="Z5" s="51"/>
      <c r="AA5" s="43" t="s">
        <v>8</v>
      </c>
      <c r="AB5" s="51"/>
      <c r="AC5" s="26"/>
      <c r="AD5" s="26">
        <v>2</v>
      </c>
      <c r="AE5" s="26"/>
      <c r="AF5" s="44"/>
    </row>
    <row r="6" spans="1:32" s="45" customFormat="1" ht="22.5" customHeight="1">
      <c r="A6" s="26">
        <v>290</v>
      </c>
      <c r="B6" s="26" t="s">
        <v>0</v>
      </c>
      <c r="C6" s="26">
        <v>2</v>
      </c>
      <c r="D6" s="26" t="s">
        <v>9</v>
      </c>
      <c r="E6" s="27" t="str">
        <f t="shared" si="0"/>
        <v>きく-2-B</v>
      </c>
      <c r="F6" s="28" t="s">
        <v>8</v>
      </c>
      <c r="G6" s="29"/>
      <c r="H6" s="30" t="s">
        <v>48</v>
      </c>
      <c r="I6" s="31" t="s">
        <v>477</v>
      </c>
      <c r="J6" s="32">
        <v>15483</v>
      </c>
      <c r="K6" s="33" t="str">
        <f t="shared" si="1"/>
        <v>68歳</v>
      </c>
      <c r="L6" s="34" t="s">
        <v>47</v>
      </c>
      <c r="M6" s="35">
        <f t="shared" si="2"/>
      </c>
      <c r="N6" s="36" t="str">
        <f t="shared" si="3"/>
        <v>大阪:</v>
      </c>
      <c r="O6" s="37">
        <v>27</v>
      </c>
      <c r="P6" s="38">
        <f t="shared" si="4"/>
      </c>
      <c r="Q6" s="38">
        <f t="shared" si="5"/>
      </c>
      <c r="R6" s="38">
        <f t="shared" si="6"/>
      </c>
      <c r="S6" s="38">
        <f t="shared" si="7"/>
      </c>
      <c r="T6" s="39"/>
      <c r="U6" s="39" t="s">
        <v>8</v>
      </c>
      <c r="V6" s="39"/>
      <c r="W6" s="40"/>
      <c r="X6" s="41" t="s">
        <v>572</v>
      </c>
      <c r="Y6" s="42" t="s">
        <v>43</v>
      </c>
      <c r="Z6" s="26"/>
      <c r="AA6" s="43" t="s">
        <v>8</v>
      </c>
      <c r="AB6" s="26"/>
      <c r="AC6" s="26"/>
      <c r="AD6" s="26">
        <v>2</v>
      </c>
      <c r="AE6" s="26"/>
      <c r="AF6" s="44"/>
    </row>
    <row r="7" spans="1:32" s="45" customFormat="1" ht="22.5" customHeight="1">
      <c r="A7" s="26">
        <v>291</v>
      </c>
      <c r="B7" s="26" t="s">
        <v>0</v>
      </c>
      <c r="C7" s="26">
        <v>3</v>
      </c>
      <c r="D7" s="26" t="s">
        <v>7</v>
      </c>
      <c r="E7" s="27" t="str">
        <f t="shared" si="0"/>
        <v>きく-3-A</v>
      </c>
      <c r="F7" s="28" t="s">
        <v>8</v>
      </c>
      <c r="G7" s="28"/>
      <c r="H7" s="46" t="s">
        <v>49</v>
      </c>
      <c r="I7" s="31" t="s">
        <v>437</v>
      </c>
      <c r="J7" s="32">
        <v>19707</v>
      </c>
      <c r="K7" s="33" t="str">
        <f t="shared" si="1"/>
        <v>57歳</v>
      </c>
      <c r="L7" s="35" t="s">
        <v>50</v>
      </c>
      <c r="M7" s="35">
        <f t="shared" si="2"/>
      </c>
      <c r="N7" s="36" t="str">
        <f t="shared" si="3"/>
        <v>三重:</v>
      </c>
      <c r="O7" s="37">
        <v>24</v>
      </c>
      <c r="P7" s="38">
        <f t="shared" si="4"/>
      </c>
      <c r="Q7" s="38">
        <f t="shared" si="5"/>
      </c>
      <c r="R7" s="38">
        <f t="shared" si="6"/>
      </c>
      <c r="S7" s="38">
        <f t="shared" si="7"/>
      </c>
      <c r="T7" s="47" t="s">
        <v>8</v>
      </c>
      <c r="U7" s="39"/>
      <c r="V7" s="47"/>
      <c r="W7" s="48"/>
      <c r="X7" s="41" t="s">
        <v>572</v>
      </c>
      <c r="Y7" s="50" t="s">
        <v>43</v>
      </c>
      <c r="Z7" s="51"/>
      <c r="AA7" s="43" t="s">
        <v>8</v>
      </c>
      <c r="AB7" s="51"/>
      <c r="AC7" s="26" t="s">
        <v>608</v>
      </c>
      <c r="AD7" s="26"/>
      <c r="AE7" s="26"/>
      <c r="AF7" s="44"/>
    </row>
    <row r="8" spans="1:32" s="45" customFormat="1" ht="22.5" customHeight="1">
      <c r="A8" s="26">
        <v>292</v>
      </c>
      <c r="B8" s="26" t="s">
        <v>0</v>
      </c>
      <c r="C8" s="26">
        <v>3</v>
      </c>
      <c r="D8" s="26" t="s">
        <v>9</v>
      </c>
      <c r="E8" s="27" t="str">
        <f t="shared" si="0"/>
        <v>きく-3-B</v>
      </c>
      <c r="F8" s="28" t="s">
        <v>8</v>
      </c>
      <c r="G8" s="29"/>
      <c r="H8" s="30" t="s">
        <v>51</v>
      </c>
      <c r="I8" s="31" t="s">
        <v>441</v>
      </c>
      <c r="J8" s="32">
        <v>18017</v>
      </c>
      <c r="K8" s="33" t="str">
        <f t="shared" si="1"/>
        <v>61歳</v>
      </c>
      <c r="L8" s="34" t="s">
        <v>50</v>
      </c>
      <c r="M8" s="35">
        <f t="shared" si="2"/>
      </c>
      <c r="N8" s="36" t="str">
        <f t="shared" si="3"/>
        <v>三重:</v>
      </c>
      <c r="O8" s="37">
        <v>24</v>
      </c>
      <c r="P8" s="38">
        <f t="shared" si="4"/>
      </c>
      <c r="Q8" s="38">
        <f t="shared" si="5"/>
      </c>
      <c r="R8" s="38">
        <f t="shared" si="6"/>
      </c>
      <c r="S8" s="38">
        <f t="shared" si="7"/>
      </c>
      <c r="T8" s="39" t="s">
        <v>8</v>
      </c>
      <c r="U8" s="39"/>
      <c r="V8" s="39"/>
      <c r="W8" s="40"/>
      <c r="X8" s="41" t="s">
        <v>572</v>
      </c>
      <c r="Y8" s="42" t="s">
        <v>43</v>
      </c>
      <c r="Z8" s="26"/>
      <c r="AA8" s="43" t="s">
        <v>8</v>
      </c>
      <c r="AB8" s="26"/>
      <c r="AC8" s="26" t="s">
        <v>608</v>
      </c>
      <c r="AD8" s="26"/>
      <c r="AE8" s="26"/>
      <c r="AF8" s="44"/>
    </row>
    <row r="9" spans="1:32" s="45" customFormat="1" ht="22.5" customHeight="1">
      <c r="A9" s="26">
        <v>293</v>
      </c>
      <c r="B9" s="26" t="s">
        <v>0</v>
      </c>
      <c r="C9" s="26">
        <v>4</v>
      </c>
      <c r="D9" s="26" t="s">
        <v>7</v>
      </c>
      <c r="E9" s="27" t="str">
        <f t="shared" si="0"/>
        <v>きく-4-A</v>
      </c>
      <c r="F9" s="28" t="s">
        <v>8</v>
      </c>
      <c r="G9" s="28"/>
      <c r="H9" s="46" t="s">
        <v>52</v>
      </c>
      <c r="I9" s="31" t="s">
        <v>444</v>
      </c>
      <c r="J9" s="32">
        <v>19029</v>
      </c>
      <c r="K9" s="33" t="str">
        <f t="shared" si="1"/>
        <v>59歳</v>
      </c>
      <c r="L9" s="35" t="s">
        <v>53</v>
      </c>
      <c r="M9" s="35">
        <f t="shared" si="2"/>
      </c>
      <c r="N9" s="36" t="str">
        <f t="shared" si="3"/>
        <v>滋賀:</v>
      </c>
      <c r="O9" s="37">
        <v>25</v>
      </c>
      <c r="P9" s="38">
        <f t="shared" si="4"/>
      </c>
      <c r="Q9" s="38">
        <f t="shared" si="5"/>
      </c>
      <c r="R9" s="38">
        <f t="shared" si="6"/>
      </c>
      <c r="S9" s="38">
        <f t="shared" si="7"/>
      </c>
      <c r="T9" s="47"/>
      <c r="U9" s="39" t="s">
        <v>8</v>
      </c>
      <c r="V9" s="47"/>
      <c r="W9" s="48"/>
      <c r="X9" s="41" t="s">
        <v>572</v>
      </c>
      <c r="Y9" s="50" t="s">
        <v>43</v>
      </c>
      <c r="Z9" s="51"/>
      <c r="AA9" s="43" t="s">
        <v>8</v>
      </c>
      <c r="AB9" s="51"/>
      <c r="AC9" s="26"/>
      <c r="AD9" s="26">
        <v>5</v>
      </c>
      <c r="AE9" s="26">
        <v>5</v>
      </c>
      <c r="AF9" s="44"/>
    </row>
    <row r="10" spans="1:32" s="45" customFormat="1" ht="22.5" customHeight="1">
      <c r="A10" s="26">
        <v>294</v>
      </c>
      <c r="B10" s="26" t="s">
        <v>0</v>
      </c>
      <c r="C10" s="26">
        <v>4</v>
      </c>
      <c r="D10" s="26" t="s">
        <v>9</v>
      </c>
      <c r="E10" s="27" t="str">
        <f t="shared" si="0"/>
        <v>きく-4-B</v>
      </c>
      <c r="F10" s="28" t="s">
        <v>8</v>
      </c>
      <c r="G10" s="29"/>
      <c r="H10" s="30" t="s">
        <v>54</v>
      </c>
      <c r="I10" s="31" t="s">
        <v>443</v>
      </c>
      <c r="J10" s="32">
        <v>19097</v>
      </c>
      <c r="K10" s="33" t="str">
        <f t="shared" si="1"/>
        <v>58歳</v>
      </c>
      <c r="L10" s="34" t="s">
        <v>53</v>
      </c>
      <c r="M10" s="35">
        <f t="shared" si="2"/>
      </c>
      <c r="N10" s="36" t="str">
        <f t="shared" si="3"/>
        <v>滋賀:</v>
      </c>
      <c r="O10" s="37">
        <v>25</v>
      </c>
      <c r="P10" s="38">
        <f t="shared" si="4"/>
      </c>
      <c r="Q10" s="38">
        <f t="shared" si="5"/>
      </c>
      <c r="R10" s="38">
        <f t="shared" si="6"/>
      </c>
      <c r="S10" s="38">
        <f t="shared" si="7"/>
      </c>
      <c r="T10" s="39" t="s">
        <v>8</v>
      </c>
      <c r="U10" s="39"/>
      <c r="V10" s="39"/>
      <c r="W10" s="40"/>
      <c r="X10" s="41" t="s">
        <v>572</v>
      </c>
      <c r="Y10" s="42" t="s">
        <v>43</v>
      </c>
      <c r="Z10" s="26"/>
      <c r="AA10" s="43" t="s">
        <v>8</v>
      </c>
      <c r="AB10" s="26"/>
      <c r="AC10" s="26"/>
      <c r="AD10" s="26">
        <v>5</v>
      </c>
      <c r="AE10" s="26">
        <v>5</v>
      </c>
      <c r="AF10" s="44"/>
    </row>
    <row r="11" spans="1:32" s="45" customFormat="1" ht="22.5" customHeight="1">
      <c r="A11" s="26">
        <v>295</v>
      </c>
      <c r="B11" s="26" t="s">
        <v>0</v>
      </c>
      <c r="C11" s="26">
        <v>5</v>
      </c>
      <c r="D11" s="26" t="s">
        <v>7</v>
      </c>
      <c r="E11" s="27" t="str">
        <f t="shared" si="0"/>
        <v>きく-5-A</v>
      </c>
      <c r="F11" s="28" t="s">
        <v>8</v>
      </c>
      <c r="G11" s="28"/>
      <c r="H11" s="46" t="s">
        <v>55</v>
      </c>
      <c r="I11" s="31" t="s">
        <v>337</v>
      </c>
      <c r="J11" s="32">
        <v>19974</v>
      </c>
      <c r="K11" s="33" t="str">
        <f t="shared" si="1"/>
        <v>56歳</v>
      </c>
      <c r="L11" s="35" t="s">
        <v>56</v>
      </c>
      <c r="M11" s="35">
        <f t="shared" si="2"/>
      </c>
      <c r="N11" s="36" t="str">
        <f t="shared" si="3"/>
        <v>北海道:</v>
      </c>
      <c r="O11" s="37">
        <v>1</v>
      </c>
      <c r="P11" s="38">
        <f t="shared" si="4"/>
      </c>
      <c r="Q11" s="38">
        <f t="shared" si="5"/>
      </c>
      <c r="R11" s="38">
        <f t="shared" si="6"/>
      </c>
      <c r="S11" s="38">
        <f t="shared" si="7"/>
      </c>
      <c r="T11" s="47"/>
      <c r="U11" s="39" t="s">
        <v>8</v>
      </c>
      <c r="V11" s="47"/>
      <c r="W11" s="48"/>
      <c r="X11" s="41" t="s">
        <v>572</v>
      </c>
      <c r="Y11" s="50" t="s">
        <v>43</v>
      </c>
      <c r="Z11" s="51"/>
      <c r="AA11" s="43" t="s">
        <v>8</v>
      </c>
      <c r="AB11" s="51"/>
      <c r="AC11" s="26"/>
      <c r="AD11" s="26">
        <v>1</v>
      </c>
      <c r="AE11" s="26">
        <v>1</v>
      </c>
      <c r="AF11" s="44"/>
    </row>
    <row r="12" spans="1:32" s="45" customFormat="1" ht="22.5" customHeight="1">
      <c r="A12" s="26">
        <v>296</v>
      </c>
      <c r="B12" s="26" t="s">
        <v>0</v>
      </c>
      <c r="C12" s="26">
        <v>5</v>
      </c>
      <c r="D12" s="26" t="s">
        <v>9</v>
      </c>
      <c r="E12" s="27" t="str">
        <f t="shared" si="0"/>
        <v>きく-5-B</v>
      </c>
      <c r="F12" s="28" t="s">
        <v>8</v>
      </c>
      <c r="G12" s="29"/>
      <c r="H12" s="30" t="s">
        <v>57</v>
      </c>
      <c r="I12" s="31" t="s">
        <v>354</v>
      </c>
      <c r="J12" s="32">
        <v>19312</v>
      </c>
      <c r="K12" s="33" t="str">
        <f t="shared" si="1"/>
        <v>58歳</v>
      </c>
      <c r="L12" s="34" t="s">
        <v>58</v>
      </c>
      <c r="M12" s="35">
        <f t="shared" si="2"/>
      </c>
      <c r="N12" s="36" t="str">
        <f t="shared" si="3"/>
        <v>青森:</v>
      </c>
      <c r="O12" s="37">
        <v>2</v>
      </c>
      <c r="P12" s="38">
        <f t="shared" si="4"/>
      </c>
      <c r="Q12" s="38">
        <f t="shared" si="5"/>
      </c>
      <c r="R12" s="38">
        <f t="shared" si="6"/>
      </c>
      <c r="S12" s="38">
        <f t="shared" si="7"/>
      </c>
      <c r="T12" s="39"/>
      <c r="U12" s="39" t="s">
        <v>8</v>
      </c>
      <c r="V12" s="39"/>
      <c r="W12" s="40"/>
      <c r="X12" s="41" t="s">
        <v>572</v>
      </c>
      <c r="Y12" s="42" t="s">
        <v>43</v>
      </c>
      <c r="Z12" s="26"/>
      <c r="AA12" s="43" t="s">
        <v>8</v>
      </c>
      <c r="AB12" s="26"/>
      <c r="AC12" s="26" t="s">
        <v>599</v>
      </c>
      <c r="AD12" s="26">
        <v>1</v>
      </c>
      <c r="AE12" s="26">
        <v>1</v>
      </c>
      <c r="AF12" s="44">
        <v>1</v>
      </c>
    </row>
    <row r="13" spans="1:32" s="45" customFormat="1" ht="22.5" customHeight="1">
      <c r="A13" s="26">
        <v>297</v>
      </c>
      <c r="B13" s="26" t="s">
        <v>0</v>
      </c>
      <c r="C13" s="26">
        <v>6</v>
      </c>
      <c r="D13" s="26" t="s">
        <v>7</v>
      </c>
      <c r="E13" s="27" t="str">
        <f t="shared" si="0"/>
        <v>きく-6-A</v>
      </c>
      <c r="F13" s="28" t="s">
        <v>8</v>
      </c>
      <c r="G13" s="28"/>
      <c r="H13" s="46" t="s">
        <v>59</v>
      </c>
      <c r="I13" s="31" t="s">
        <v>411</v>
      </c>
      <c r="J13" s="32">
        <v>18865</v>
      </c>
      <c r="K13" s="33" t="str">
        <f t="shared" si="1"/>
        <v>59歳</v>
      </c>
      <c r="L13" s="35" t="s">
        <v>60</v>
      </c>
      <c r="M13" s="35">
        <f t="shared" si="2"/>
      </c>
      <c r="N13" s="36" t="str">
        <f t="shared" si="3"/>
        <v>富山:</v>
      </c>
      <c r="O13" s="37">
        <v>16</v>
      </c>
      <c r="P13" s="38">
        <f t="shared" si="4"/>
      </c>
      <c r="Q13" s="38">
        <f t="shared" si="5"/>
      </c>
      <c r="R13" s="38">
        <f t="shared" si="6"/>
      </c>
      <c r="S13" s="38">
        <f t="shared" si="7"/>
      </c>
      <c r="T13" s="47" t="s">
        <v>8</v>
      </c>
      <c r="U13" s="39"/>
      <c r="V13" s="47"/>
      <c r="W13" s="48"/>
      <c r="X13" s="41" t="s">
        <v>572</v>
      </c>
      <c r="Y13" s="50" t="s">
        <v>43</v>
      </c>
      <c r="Z13" s="51"/>
      <c r="AA13" s="43" t="s">
        <v>8</v>
      </c>
      <c r="AB13" s="51"/>
      <c r="AC13" s="26"/>
      <c r="AD13" s="26"/>
      <c r="AE13" s="26"/>
      <c r="AF13" s="44"/>
    </row>
    <row r="14" spans="1:32" s="45" customFormat="1" ht="22.5" customHeight="1">
      <c r="A14" s="26">
        <v>298</v>
      </c>
      <c r="B14" s="26" t="s">
        <v>0</v>
      </c>
      <c r="C14" s="26">
        <v>6</v>
      </c>
      <c r="D14" s="26" t="s">
        <v>9</v>
      </c>
      <c r="E14" s="27" t="str">
        <f t="shared" si="0"/>
        <v>きく-6-B</v>
      </c>
      <c r="F14" s="28" t="s">
        <v>8</v>
      </c>
      <c r="G14" s="29"/>
      <c r="H14" s="30" t="s">
        <v>61</v>
      </c>
      <c r="I14" s="31" t="s">
        <v>410</v>
      </c>
      <c r="J14" s="32">
        <v>19145</v>
      </c>
      <c r="K14" s="33" t="str">
        <f t="shared" si="1"/>
        <v>58歳</v>
      </c>
      <c r="L14" s="34" t="s">
        <v>60</v>
      </c>
      <c r="M14" s="35">
        <f t="shared" si="2"/>
      </c>
      <c r="N14" s="36" t="str">
        <f t="shared" si="3"/>
        <v>富山:</v>
      </c>
      <c r="O14" s="37">
        <v>16</v>
      </c>
      <c r="P14" s="38">
        <f t="shared" si="4"/>
      </c>
      <c r="Q14" s="38">
        <f t="shared" si="5"/>
      </c>
      <c r="R14" s="38">
        <f t="shared" si="6"/>
      </c>
      <c r="S14" s="38">
        <f t="shared" si="7"/>
      </c>
      <c r="T14" s="39" t="s">
        <v>8</v>
      </c>
      <c r="U14" s="39"/>
      <c r="V14" s="39"/>
      <c r="W14" s="40"/>
      <c r="X14" s="41" t="s">
        <v>572</v>
      </c>
      <c r="Y14" s="42" t="s">
        <v>43</v>
      </c>
      <c r="Z14" s="26"/>
      <c r="AA14" s="43" t="s">
        <v>8</v>
      </c>
      <c r="AB14" s="26"/>
      <c r="AC14" s="26" t="s">
        <v>606</v>
      </c>
      <c r="AD14" s="26"/>
      <c r="AE14" s="26"/>
      <c r="AF14" s="44"/>
    </row>
    <row r="15" spans="1:32" s="45" customFormat="1" ht="22.5" customHeight="1">
      <c r="A15" s="26">
        <v>299</v>
      </c>
      <c r="B15" s="26" t="s">
        <v>0</v>
      </c>
      <c r="C15" s="26">
        <v>7</v>
      </c>
      <c r="D15" s="26" t="s">
        <v>7</v>
      </c>
      <c r="E15" s="27" t="str">
        <f t="shared" si="0"/>
        <v>きく-7-A</v>
      </c>
      <c r="F15" s="28" t="s">
        <v>8</v>
      </c>
      <c r="G15" s="28"/>
      <c r="H15" s="46" t="s">
        <v>62</v>
      </c>
      <c r="I15" s="31" t="s">
        <v>561</v>
      </c>
      <c r="J15" s="32">
        <v>18820</v>
      </c>
      <c r="K15" s="33" t="str">
        <f t="shared" si="1"/>
        <v>59歳</v>
      </c>
      <c r="L15" s="35" t="s">
        <v>63</v>
      </c>
      <c r="M15" s="35">
        <f t="shared" si="2"/>
      </c>
      <c r="N15" s="36" t="str">
        <f t="shared" si="3"/>
        <v>福岡:</v>
      </c>
      <c r="O15" s="37">
        <v>40</v>
      </c>
      <c r="P15" s="38">
        <f t="shared" si="4"/>
      </c>
      <c r="Q15" s="38">
        <f t="shared" si="5"/>
      </c>
      <c r="R15" s="38">
        <f t="shared" si="6"/>
      </c>
      <c r="S15" s="38">
        <f t="shared" si="7"/>
      </c>
      <c r="T15" s="47"/>
      <c r="U15" s="39" t="s">
        <v>8</v>
      </c>
      <c r="V15" s="47"/>
      <c r="W15" s="48"/>
      <c r="X15" s="41" t="s">
        <v>572</v>
      </c>
      <c r="Y15" s="50" t="s">
        <v>43</v>
      </c>
      <c r="Z15" s="51"/>
      <c r="AA15" s="43" t="s">
        <v>8</v>
      </c>
      <c r="AB15" s="51"/>
      <c r="AC15" s="26"/>
      <c r="AD15" s="26">
        <v>11</v>
      </c>
      <c r="AE15" s="26">
        <v>11</v>
      </c>
      <c r="AF15" s="44"/>
    </row>
    <row r="16" spans="1:32" s="45" customFormat="1" ht="22.5" customHeight="1">
      <c r="A16" s="26">
        <v>300</v>
      </c>
      <c r="B16" s="26" t="s">
        <v>0</v>
      </c>
      <c r="C16" s="26">
        <v>7</v>
      </c>
      <c r="D16" s="26" t="s">
        <v>9</v>
      </c>
      <c r="E16" s="27" t="str">
        <f t="shared" si="0"/>
        <v>きく-7-B</v>
      </c>
      <c r="F16" s="28" t="s">
        <v>8</v>
      </c>
      <c r="G16" s="29"/>
      <c r="H16" s="30" t="s">
        <v>64</v>
      </c>
      <c r="I16" s="31" t="s">
        <v>559</v>
      </c>
      <c r="J16" s="32">
        <v>18381</v>
      </c>
      <c r="K16" s="33" t="str">
        <f t="shared" si="1"/>
        <v>60歳</v>
      </c>
      <c r="L16" s="34" t="s">
        <v>63</v>
      </c>
      <c r="M16" s="35" t="str">
        <f t="shared" si="2"/>
        <v>還暦</v>
      </c>
      <c r="N16" s="36" t="str">
        <f t="shared" si="3"/>
        <v>福岡:還暦</v>
      </c>
      <c r="O16" s="37">
        <v>40</v>
      </c>
      <c r="P16" s="38">
        <f t="shared" si="4"/>
      </c>
      <c r="Q16" s="38">
        <f t="shared" si="5"/>
      </c>
      <c r="R16" s="38">
        <f t="shared" si="6"/>
      </c>
      <c r="S16" s="38" t="str">
        <f t="shared" si="7"/>
        <v>○</v>
      </c>
      <c r="T16" s="39"/>
      <c r="U16" s="39" t="s">
        <v>8</v>
      </c>
      <c r="V16" s="39"/>
      <c r="W16" s="40"/>
      <c r="X16" s="41" t="s">
        <v>572</v>
      </c>
      <c r="Y16" s="42" t="s">
        <v>43</v>
      </c>
      <c r="Z16" s="26"/>
      <c r="AA16" s="43" t="s">
        <v>8</v>
      </c>
      <c r="AB16" s="26"/>
      <c r="AC16" s="26"/>
      <c r="AD16" s="26">
        <v>11</v>
      </c>
      <c r="AE16" s="26">
        <v>11</v>
      </c>
      <c r="AF16" s="44"/>
    </row>
    <row r="17" spans="1:32" s="45" customFormat="1" ht="22.5" customHeight="1">
      <c r="A17" s="26">
        <v>301</v>
      </c>
      <c r="B17" s="26" t="s">
        <v>0</v>
      </c>
      <c r="C17" s="26">
        <v>8</v>
      </c>
      <c r="D17" s="26" t="s">
        <v>7</v>
      </c>
      <c r="E17" s="27" t="str">
        <f t="shared" si="0"/>
        <v>きく-8-A</v>
      </c>
      <c r="F17" s="28" t="s">
        <v>8</v>
      </c>
      <c r="G17" s="28"/>
      <c r="H17" s="46" t="s">
        <v>65</v>
      </c>
      <c r="I17" s="31" t="s">
        <v>501</v>
      </c>
      <c r="J17" s="32">
        <v>19179</v>
      </c>
      <c r="K17" s="33" t="str">
        <f t="shared" si="1"/>
        <v>58歳</v>
      </c>
      <c r="L17" s="35" t="s">
        <v>66</v>
      </c>
      <c r="M17" s="35">
        <f t="shared" si="2"/>
      </c>
      <c r="N17" s="36" t="str">
        <f t="shared" si="3"/>
        <v>鳥取:</v>
      </c>
      <c r="O17" s="37">
        <v>31</v>
      </c>
      <c r="P17" s="38">
        <f t="shared" si="4"/>
      </c>
      <c r="Q17" s="38">
        <f t="shared" si="5"/>
      </c>
      <c r="R17" s="38">
        <f t="shared" si="6"/>
      </c>
      <c r="S17" s="38">
        <f t="shared" si="7"/>
      </c>
      <c r="T17" s="47" t="s">
        <v>8</v>
      </c>
      <c r="U17" s="39"/>
      <c r="V17" s="47"/>
      <c r="W17" s="48"/>
      <c r="X17" s="41" t="s">
        <v>572</v>
      </c>
      <c r="Y17" s="50" t="s">
        <v>43</v>
      </c>
      <c r="Z17" s="51"/>
      <c r="AA17" s="43" t="s">
        <v>8</v>
      </c>
      <c r="AB17" s="51"/>
      <c r="AC17" s="26" t="s">
        <v>622</v>
      </c>
      <c r="AD17" s="26"/>
      <c r="AE17" s="26"/>
      <c r="AF17" s="44"/>
    </row>
    <row r="18" spans="1:32" s="45" customFormat="1" ht="22.5" customHeight="1">
      <c r="A18" s="26">
        <v>302</v>
      </c>
      <c r="B18" s="26" t="s">
        <v>0</v>
      </c>
      <c r="C18" s="26">
        <v>8</v>
      </c>
      <c r="D18" s="26" t="s">
        <v>9</v>
      </c>
      <c r="E18" s="27" t="str">
        <f t="shared" si="0"/>
        <v>きく-8-B</v>
      </c>
      <c r="F18" s="28" t="s">
        <v>8</v>
      </c>
      <c r="G18" s="29"/>
      <c r="H18" s="30" t="s">
        <v>67</v>
      </c>
      <c r="I18" s="31" t="s">
        <v>455</v>
      </c>
      <c r="J18" s="32">
        <v>19353</v>
      </c>
      <c r="K18" s="33" t="str">
        <f t="shared" si="1"/>
        <v>58歳</v>
      </c>
      <c r="L18" s="34" t="s">
        <v>68</v>
      </c>
      <c r="M18" s="35">
        <f t="shared" si="2"/>
      </c>
      <c r="N18" s="36" t="str">
        <f t="shared" si="3"/>
        <v>京都:</v>
      </c>
      <c r="O18" s="37">
        <v>26</v>
      </c>
      <c r="P18" s="38">
        <f t="shared" si="4"/>
      </c>
      <c r="Q18" s="38">
        <f t="shared" si="5"/>
      </c>
      <c r="R18" s="38">
        <f t="shared" si="6"/>
      </c>
      <c r="S18" s="38">
        <f t="shared" si="7"/>
      </c>
      <c r="T18" s="39" t="s">
        <v>8</v>
      </c>
      <c r="U18" s="39"/>
      <c r="V18" s="39"/>
      <c r="W18" s="40"/>
      <c r="X18" s="41" t="s">
        <v>572</v>
      </c>
      <c r="Y18" s="42" t="s">
        <v>43</v>
      </c>
      <c r="Z18" s="26"/>
      <c r="AA18" s="43" t="s">
        <v>8</v>
      </c>
      <c r="AB18" s="26"/>
      <c r="AC18" s="26"/>
      <c r="AD18" s="26"/>
      <c r="AE18" s="26"/>
      <c r="AF18" s="44"/>
    </row>
    <row r="19" spans="1:32" s="52" customFormat="1" ht="22.5" customHeight="1">
      <c r="A19" s="26">
        <v>303</v>
      </c>
      <c r="B19" s="26" t="s">
        <v>0</v>
      </c>
      <c r="C19" s="26">
        <v>9</v>
      </c>
      <c r="D19" s="26" t="s">
        <v>7</v>
      </c>
      <c r="E19" s="27" t="str">
        <f t="shared" si="0"/>
        <v>きく-9-A</v>
      </c>
      <c r="F19" s="28" t="s">
        <v>8</v>
      </c>
      <c r="G19" s="28"/>
      <c r="H19" s="46" t="s">
        <v>69</v>
      </c>
      <c r="I19" s="31" t="s">
        <v>404</v>
      </c>
      <c r="J19" s="32">
        <v>17337</v>
      </c>
      <c r="K19" s="33" t="str">
        <f t="shared" si="1"/>
        <v>63歳</v>
      </c>
      <c r="L19" s="35" t="s">
        <v>70</v>
      </c>
      <c r="M19" s="35">
        <f t="shared" si="2"/>
      </c>
      <c r="N19" s="36" t="str">
        <f t="shared" si="3"/>
        <v>神奈川:</v>
      </c>
      <c r="O19" s="37">
        <v>14</v>
      </c>
      <c r="P19" s="38">
        <f t="shared" si="4"/>
      </c>
      <c r="Q19" s="38">
        <f t="shared" si="5"/>
      </c>
      <c r="R19" s="38">
        <f t="shared" si="6"/>
      </c>
      <c r="S19" s="38">
        <f t="shared" si="7"/>
      </c>
      <c r="T19" s="47" t="s">
        <v>8</v>
      </c>
      <c r="U19" s="39"/>
      <c r="V19" s="47"/>
      <c r="W19" s="48"/>
      <c r="X19" s="41" t="s">
        <v>572</v>
      </c>
      <c r="Y19" s="50" t="s">
        <v>43</v>
      </c>
      <c r="Z19" s="51"/>
      <c r="AA19" s="43" t="s">
        <v>8</v>
      </c>
      <c r="AB19" s="51"/>
      <c r="AC19" s="26"/>
      <c r="AD19" s="26"/>
      <c r="AE19" s="26"/>
      <c r="AF19" s="44"/>
    </row>
    <row r="20" spans="1:32" s="45" customFormat="1" ht="22.5" customHeight="1">
      <c r="A20" s="53">
        <v>304</v>
      </c>
      <c r="B20" s="53" t="s">
        <v>0</v>
      </c>
      <c r="C20" s="53">
        <v>9</v>
      </c>
      <c r="D20" s="53" t="s">
        <v>9</v>
      </c>
      <c r="E20" s="54" t="str">
        <f t="shared" si="0"/>
        <v>きく-9-B</v>
      </c>
      <c r="F20" s="55" t="s">
        <v>8</v>
      </c>
      <c r="G20" s="56"/>
      <c r="H20" s="57" t="s">
        <v>71</v>
      </c>
      <c r="I20" s="58" t="s">
        <v>408</v>
      </c>
      <c r="J20" s="59">
        <v>19034</v>
      </c>
      <c r="K20" s="33" t="str">
        <f t="shared" si="1"/>
        <v>59歳</v>
      </c>
      <c r="L20" s="60" t="s">
        <v>70</v>
      </c>
      <c r="M20" s="61">
        <f t="shared" si="2"/>
      </c>
      <c r="N20" s="62" t="str">
        <f t="shared" si="3"/>
        <v>神奈川:</v>
      </c>
      <c r="O20" s="63">
        <v>14</v>
      </c>
      <c r="P20" s="64">
        <f t="shared" si="4"/>
      </c>
      <c r="Q20" s="64">
        <f t="shared" si="5"/>
      </c>
      <c r="R20" s="64">
        <f t="shared" si="6"/>
      </c>
      <c r="S20" s="64">
        <f t="shared" si="7"/>
      </c>
      <c r="T20" s="65" t="s">
        <v>8</v>
      </c>
      <c r="U20" s="65"/>
      <c r="V20" s="65"/>
      <c r="W20" s="66"/>
      <c r="X20" s="41" t="s">
        <v>572</v>
      </c>
      <c r="Y20" s="67" t="s">
        <v>43</v>
      </c>
      <c r="Z20" s="53"/>
      <c r="AA20" s="68" t="s">
        <v>8</v>
      </c>
      <c r="AB20" s="53"/>
      <c r="AC20" s="69"/>
      <c r="AD20" s="53">
        <v>10</v>
      </c>
      <c r="AE20" s="53"/>
      <c r="AF20" s="53"/>
    </row>
    <row r="21" spans="1:32" s="45" customFormat="1" ht="22.5" customHeight="1">
      <c r="A21" s="118">
        <v>305</v>
      </c>
      <c r="B21" s="118" t="s">
        <v>0</v>
      </c>
      <c r="C21" s="118">
        <v>10</v>
      </c>
      <c r="D21" s="118" t="s">
        <v>7</v>
      </c>
      <c r="E21" s="119" t="str">
        <f t="shared" si="0"/>
        <v>きく-10-A</v>
      </c>
      <c r="F21" s="120" t="s">
        <v>8</v>
      </c>
      <c r="G21" s="120"/>
      <c r="H21" s="122" t="s">
        <v>72</v>
      </c>
      <c r="I21" s="124" t="s">
        <v>573</v>
      </c>
      <c r="J21" s="125">
        <v>19812</v>
      </c>
      <c r="K21" s="83" t="str">
        <f t="shared" si="1"/>
        <v>57歳</v>
      </c>
      <c r="L21" s="126" t="s">
        <v>73</v>
      </c>
      <c r="M21" s="126">
        <f t="shared" si="2"/>
      </c>
      <c r="N21" s="127" t="str">
        <f t="shared" si="3"/>
        <v>静岡:</v>
      </c>
      <c r="O21" s="128">
        <v>22</v>
      </c>
      <c r="P21" s="121">
        <f t="shared" si="4"/>
      </c>
      <c r="Q21" s="121">
        <f t="shared" si="5"/>
      </c>
      <c r="R21" s="121">
        <f t="shared" si="6"/>
      </c>
      <c r="S21" s="121">
        <f t="shared" si="7"/>
      </c>
      <c r="T21" s="129"/>
      <c r="U21" s="130" t="s">
        <v>8</v>
      </c>
      <c r="V21" s="129" t="s">
        <v>574</v>
      </c>
      <c r="W21" s="131" t="s">
        <v>74</v>
      </c>
      <c r="X21" s="91" t="s">
        <v>575</v>
      </c>
      <c r="Y21" s="133" t="s">
        <v>43</v>
      </c>
      <c r="Z21" s="126"/>
      <c r="AA21" s="135" t="s">
        <v>8</v>
      </c>
      <c r="AB21" s="126"/>
      <c r="AC21" s="136" t="s">
        <v>577</v>
      </c>
      <c r="AD21" s="53">
        <v>10</v>
      </c>
      <c r="AE21" s="53"/>
      <c r="AF21" s="53"/>
    </row>
    <row r="22" spans="1:32" s="75" customFormat="1" ht="22.5" customHeight="1">
      <c r="A22" s="118">
        <v>306</v>
      </c>
      <c r="B22" s="118" t="s">
        <v>0</v>
      </c>
      <c r="C22" s="118">
        <v>10</v>
      </c>
      <c r="D22" s="118" t="s">
        <v>9</v>
      </c>
      <c r="E22" s="119" t="str">
        <f t="shared" si="0"/>
        <v>きく-10-B</v>
      </c>
      <c r="F22" s="120" t="s">
        <v>8</v>
      </c>
      <c r="G22" s="121"/>
      <c r="H22" s="123" t="s">
        <v>75</v>
      </c>
      <c r="I22" s="124" t="s">
        <v>578</v>
      </c>
      <c r="J22" s="125">
        <v>19114</v>
      </c>
      <c r="K22" s="83" t="str">
        <f t="shared" si="1"/>
        <v>58歳</v>
      </c>
      <c r="L22" s="118" t="s">
        <v>76</v>
      </c>
      <c r="M22" s="126">
        <f t="shared" si="2"/>
      </c>
      <c r="N22" s="127" t="str">
        <f t="shared" si="3"/>
        <v>山口:</v>
      </c>
      <c r="O22" s="128">
        <v>35</v>
      </c>
      <c r="P22" s="121">
        <f t="shared" si="4"/>
      </c>
      <c r="Q22" s="121">
        <f t="shared" si="5"/>
      </c>
      <c r="R22" s="121">
        <f t="shared" si="6"/>
      </c>
      <c r="S22" s="121">
        <f t="shared" si="7"/>
      </c>
      <c r="T22" s="130"/>
      <c r="U22" s="130" t="s">
        <v>8</v>
      </c>
      <c r="V22" s="130" t="s">
        <v>579</v>
      </c>
      <c r="W22" s="132" t="s">
        <v>74</v>
      </c>
      <c r="X22" s="91" t="s">
        <v>575</v>
      </c>
      <c r="Y22" s="134" t="s">
        <v>43</v>
      </c>
      <c r="Z22" s="118"/>
      <c r="AA22" s="135" t="s">
        <v>8</v>
      </c>
      <c r="AB22" s="118"/>
      <c r="AC22" s="136" t="s">
        <v>577</v>
      </c>
      <c r="AD22" s="118"/>
      <c r="AE22" s="118"/>
      <c r="AF22" s="118"/>
    </row>
    <row r="23" spans="1:33" s="45" customFormat="1" ht="22.5" customHeight="1">
      <c r="A23" s="53">
        <v>307</v>
      </c>
      <c r="B23" s="53" t="s">
        <v>0</v>
      </c>
      <c r="C23" s="53">
        <v>11</v>
      </c>
      <c r="D23" s="53" t="s">
        <v>7</v>
      </c>
      <c r="E23" s="54" t="str">
        <f t="shared" si="0"/>
        <v>きく-11-A</v>
      </c>
      <c r="F23" s="55" t="s">
        <v>8</v>
      </c>
      <c r="G23" s="55"/>
      <c r="H23" s="70" t="s">
        <v>77</v>
      </c>
      <c r="I23" s="58" t="s">
        <v>401</v>
      </c>
      <c r="J23" s="59">
        <v>18101</v>
      </c>
      <c r="K23" s="33" t="str">
        <f t="shared" si="1"/>
        <v>61歳</v>
      </c>
      <c r="L23" s="61" t="s">
        <v>78</v>
      </c>
      <c r="M23" s="61">
        <f t="shared" si="2"/>
      </c>
      <c r="N23" s="62" t="str">
        <f t="shared" si="3"/>
        <v>東京:</v>
      </c>
      <c r="O23" s="63">
        <v>13</v>
      </c>
      <c r="P23" s="64">
        <f t="shared" si="4"/>
      </c>
      <c r="Q23" s="64">
        <f t="shared" si="5"/>
      </c>
      <c r="R23" s="64">
        <f t="shared" si="6"/>
      </c>
      <c r="S23" s="64">
        <f t="shared" si="7"/>
      </c>
      <c r="T23" s="71"/>
      <c r="U23" s="65" t="s">
        <v>8</v>
      </c>
      <c r="V23" s="71" t="s">
        <v>336</v>
      </c>
      <c r="W23" s="72"/>
      <c r="X23" s="41" t="s">
        <v>572</v>
      </c>
      <c r="Y23" s="73" t="s">
        <v>43</v>
      </c>
      <c r="Z23" s="74"/>
      <c r="AA23" s="68" t="s">
        <v>8</v>
      </c>
      <c r="AB23" s="74"/>
      <c r="AC23" s="69"/>
      <c r="AD23" s="118"/>
      <c r="AE23" s="118"/>
      <c r="AF23" s="118"/>
      <c r="AG23" s="75"/>
    </row>
    <row r="24" spans="1:32" s="45" customFormat="1" ht="22.5" customHeight="1">
      <c r="A24" s="53">
        <v>308</v>
      </c>
      <c r="B24" s="53" t="s">
        <v>0</v>
      </c>
      <c r="C24" s="53">
        <v>11</v>
      </c>
      <c r="D24" s="53" t="s">
        <v>9</v>
      </c>
      <c r="E24" s="54" t="str">
        <f t="shared" si="0"/>
        <v>きく-11-B</v>
      </c>
      <c r="F24" s="55" t="s">
        <v>8</v>
      </c>
      <c r="G24" s="56"/>
      <c r="H24" s="57" t="s">
        <v>79</v>
      </c>
      <c r="I24" s="58" t="s">
        <v>396</v>
      </c>
      <c r="J24" s="59">
        <v>19113</v>
      </c>
      <c r="K24" s="33" t="str">
        <f t="shared" si="1"/>
        <v>58歳</v>
      </c>
      <c r="L24" s="60" t="s">
        <v>78</v>
      </c>
      <c r="M24" s="61">
        <f t="shared" si="2"/>
      </c>
      <c r="N24" s="62" t="str">
        <f t="shared" si="3"/>
        <v>東京:</v>
      </c>
      <c r="O24" s="63">
        <v>13</v>
      </c>
      <c r="P24" s="64">
        <f t="shared" si="4"/>
      </c>
      <c r="Q24" s="64">
        <f t="shared" si="5"/>
      </c>
      <c r="R24" s="64">
        <f t="shared" si="6"/>
      </c>
      <c r="S24" s="64">
        <f t="shared" si="7"/>
      </c>
      <c r="T24" s="65"/>
      <c r="U24" s="65" t="s">
        <v>8</v>
      </c>
      <c r="V24" s="65" t="s">
        <v>336</v>
      </c>
      <c r="W24" s="66"/>
      <c r="X24" s="41" t="s">
        <v>572</v>
      </c>
      <c r="Y24" s="67" t="s">
        <v>43</v>
      </c>
      <c r="Z24" s="53"/>
      <c r="AA24" s="68" t="s">
        <v>8</v>
      </c>
      <c r="AB24" s="53"/>
      <c r="AC24" s="69"/>
      <c r="AD24" s="53"/>
      <c r="AE24" s="53"/>
      <c r="AF24" s="53"/>
    </row>
    <row r="25" spans="1:32" s="45" customFormat="1" ht="22.5" customHeight="1">
      <c r="A25" s="53">
        <v>309</v>
      </c>
      <c r="B25" s="53" t="s">
        <v>0</v>
      </c>
      <c r="C25" s="53">
        <v>12</v>
      </c>
      <c r="D25" s="53" t="s">
        <v>7</v>
      </c>
      <c r="E25" s="54" t="str">
        <f t="shared" si="0"/>
        <v>きく-12-A</v>
      </c>
      <c r="F25" s="55" t="s">
        <v>8</v>
      </c>
      <c r="G25" s="55"/>
      <c r="H25" s="70" t="s">
        <v>80</v>
      </c>
      <c r="I25" s="58" t="s">
        <v>565</v>
      </c>
      <c r="J25" s="59">
        <v>19609</v>
      </c>
      <c r="K25" s="33" t="str">
        <f t="shared" si="1"/>
        <v>57歳</v>
      </c>
      <c r="L25" s="61" t="s">
        <v>81</v>
      </c>
      <c r="M25" s="61">
        <f t="shared" si="2"/>
      </c>
      <c r="N25" s="62" t="str">
        <f t="shared" si="3"/>
        <v>佐賀:</v>
      </c>
      <c r="O25" s="63">
        <v>41</v>
      </c>
      <c r="P25" s="64">
        <f t="shared" si="4"/>
      </c>
      <c r="Q25" s="64">
        <f t="shared" si="5"/>
      </c>
      <c r="R25" s="64">
        <f t="shared" si="6"/>
      </c>
      <c r="S25" s="64">
        <f t="shared" si="7"/>
      </c>
      <c r="T25" s="71"/>
      <c r="U25" s="65" t="s">
        <v>8</v>
      </c>
      <c r="V25" s="71" t="s">
        <v>345</v>
      </c>
      <c r="W25" s="72"/>
      <c r="X25" s="41" t="s">
        <v>572</v>
      </c>
      <c r="Y25" s="73" t="s">
        <v>43</v>
      </c>
      <c r="Z25" s="74"/>
      <c r="AA25" s="68" t="s">
        <v>8</v>
      </c>
      <c r="AB25" s="74"/>
      <c r="AC25" s="69"/>
      <c r="AD25" s="53"/>
      <c r="AE25" s="53"/>
      <c r="AF25" s="53"/>
    </row>
    <row r="26" spans="1:32" s="45" customFormat="1" ht="22.5" customHeight="1">
      <c r="A26" s="53">
        <v>310</v>
      </c>
      <c r="B26" s="53" t="s">
        <v>0</v>
      </c>
      <c r="C26" s="53">
        <v>12</v>
      </c>
      <c r="D26" s="53" t="s">
        <v>9</v>
      </c>
      <c r="E26" s="54" t="str">
        <f t="shared" si="0"/>
        <v>きく-12-B</v>
      </c>
      <c r="F26" s="55" t="s">
        <v>8</v>
      </c>
      <c r="G26" s="56"/>
      <c r="H26" s="57" t="s">
        <v>83</v>
      </c>
      <c r="I26" s="58" t="s">
        <v>564</v>
      </c>
      <c r="J26" s="59">
        <v>19612</v>
      </c>
      <c r="K26" s="33" t="str">
        <f t="shared" si="1"/>
        <v>57歳</v>
      </c>
      <c r="L26" s="60" t="s">
        <v>81</v>
      </c>
      <c r="M26" s="61">
        <f t="shared" si="2"/>
      </c>
      <c r="N26" s="62" t="str">
        <f t="shared" si="3"/>
        <v>佐賀:</v>
      </c>
      <c r="O26" s="63">
        <v>41</v>
      </c>
      <c r="P26" s="64">
        <f t="shared" si="4"/>
      </c>
      <c r="Q26" s="64">
        <f t="shared" si="5"/>
      </c>
      <c r="R26" s="64">
        <f t="shared" si="6"/>
      </c>
      <c r="S26" s="64">
        <f t="shared" si="7"/>
      </c>
      <c r="T26" s="65" t="s">
        <v>8</v>
      </c>
      <c r="U26" s="65"/>
      <c r="V26" s="65"/>
      <c r="W26" s="66"/>
      <c r="X26" s="41" t="s">
        <v>572</v>
      </c>
      <c r="Y26" s="67" t="s">
        <v>43</v>
      </c>
      <c r="Z26" s="53"/>
      <c r="AA26" s="68" t="s">
        <v>8</v>
      </c>
      <c r="AB26" s="53"/>
      <c r="AC26" s="69"/>
      <c r="AD26" s="53">
        <v>4</v>
      </c>
      <c r="AE26" s="53">
        <v>4</v>
      </c>
      <c r="AF26" s="53"/>
    </row>
    <row r="27" spans="1:32" s="45" customFormat="1" ht="22.5" customHeight="1">
      <c r="A27" s="53">
        <v>311</v>
      </c>
      <c r="B27" s="53" t="s">
        <v>0</v>
      </c>
      <c r="C27" s="53">
        <v>13</v>
      </c>
      <c r="D27" s="53" t="s">
        <v>7</v>
      </c>
      <c r="E27" s="54" t="str">
        <f t="shared" si="0"/>
        <v>きく-13-A</v>
      </c>
      <c r="F27" s="55" t="s">
        <v>8</v>
      </c>
      <c r="G27" s="55"/>
      <c r="H27" s="70" t="s">
        <v>84</v>
      </c>
      <c r="I27" s="58" t="s">
        <v>419</v>
      </c>
      <c r="J27" s="59">
        <v>20105</v>
      </c>
      <c r="K27" s="33" t="str">
        <f t="shared" si="1"/>
        <v>56歳</v>
      </c>
      <c r="L27" s="61" t="s">
        <v>85</v>
      </c>
      <c r="M27" s="61">
        <f t="shared" si="2"/>
      </c>
      <c r="N27" s="62" t="str">
        <f t="shared" si="3"/>
        <v>岐阜:</v>
      </c>
      <c r="O27" s="63">
        <v>21</v>
      </c>
      <c r="P27" s="64">
        <f t="shared" si="4"/>
      </c>
      <c r="Q27" s="64">
        <f t="shared" si="5"/>
      </c>
      <c r="R27" s="64">
        <f t="shared" si="6"/>
      </c>
      <c r="S27" s="64">
        <f t="shared" si="7"/>
      </c>
      <c r="T27" s="71"/>
      <c r="U27" s="65" t="s">
        <v>8</v>
      </c>
      <c r="V27" s="71" t="s">
        <v>336</v>
      </c>
      <c r="W27" s="72"/>
      <c r="X27" s="41" t="s">
        <v>572</v>
      </c>
      <c r="Y27" s="73" t="s">
        <v>43</v>
      </c>
      <c r="Z27" s="74"/>
      <c r="AA27" s="68" t="s">
        <v>8</v>
      </c>
      <c r="AB27" s="74"/>
      <c r="AC27" s="69"/>
      <c r="AD27" s="53">
        <v>4</v>
      </c>
      <c r="AE27" s="53">
        <v>4</v>
      </c>
      <c r="AF27" s="53"/>
    </row>
    <row r="28" spans="1:32" s="45" customFormat="1" ht="22.5" customHeight="1">
      <c r="A28" s="53">
        <v>312</v>
      </c>
      <c r="B28" s="53" t="s">
        <v>0</v>
      </c>
      <c r="C28" s="53">
        <v>13</v>
      </c>
      <c r="D28" s="53" t="s">
        <v>9</v>
      </c>
      <c r="E28" s="54" t="str">
        <f t="shared" si="0"/>
        <v>きく-13-B</v>
      </c>
      <c r="F28" s="55" t="s">
        <v>8</v>
      </c>
      <c r="G28" s="56"/>
      <c r="H28" s="57" t="s">
        <v>86</v>
      </c>
      <c r="I28" s="58" t="s">
        <v>418</v>
      </c>
      <c r="J28" s="59">
        <v>19807</v>
      </c>
      <c r="K28" s="33" t="str">
        <f t="shared" si="1"/>
        <v>57歳</v>
      </c>
      <c r="L28" s="60" t="s">
        <v>85</v>
      </c>
      <c r="M28" s="61">
        <f t="shared" si="2"/>
      </c>
      <c r="N28" s="62" t="str">
        <f t="shared" si="3"/>
        <v>岐阜:</v>
      </c>
      <c r="O28" s="63">
        <v>21</v>
      </c>
      <c r="P28" s="64">
        <f t="shared" si="4"/>
      </c>
      <c r="Q28" s="64">
        <f t="shared" si="5"/>
      </c>
      <c r="R28" s="64">
        <f t="shared" si="6"/>
      </c>
      <c r="S28" s="64">
        <f t="shared" si="7"/>
      </c>
      <c r="T28" s="65"/>
      <c r="U28" s="65" t="s">
        <v>8</v>
      </c>
      <c r="V28" s="65" t="s">
        <v>336</v>
      </c>
      <c r="W28" s="66"/>
      <c r="X28" s="41" t="s">
        <v>572</v>
      </c>
      <c r="Y28" s="67" t="s">
        <v>43</v>
      </c>
      <c r="Z28" s="53"/>
      <c r="AA28" s="68" t="s">
        <v>8</v>
      </c>
      <c r="AB28" s="53"/>
      <c r="AC28" s="69"/>
      <c r="AD28" s="53">
        <v>11</v>
      </c>
      <c r="AE28" s="53">
        <v>11</v>
      </c>
      <c r="AF28" s="53"/>
    </row>
    <row r="29" spans="1:32" s="45" customFormat="1" ht="22.5" customHeight="1">
      <c r="A29" s="53">
        <v>313</v>
      </c>
      <c r="B29" s="53" t="s">
        <v>0</v>
      </c>
      <c r="C29" s="53">
        <v>14</v>
      </c>
      <c r="D29" s="53" t="s">
        <v>7</v>
      </c>
      <c r="E29" s="54" t="str">
        <f t="shared" si="0"/>
        <v>きく-14-A</v>
      </c>
      <c r="F29" s="55" t="s">
        <v>8</v>
      </c>
      <c r="G29" s="55"/>
      <c r="H29" s="70" t="s">
        <v>87</v>
      </c>
      <c r="I29" s="58" t="s">
        <v>487</v>
      </c>
      <c r="J29" s="59">
        <v>18801</v>
      </c>
      <c r="K29" s="33" t="str">
        <f t="shared" si="1"/>
        <v>59歳</v>
      </c>
      <c r="L29" s="61" t="s">
        <v>88</v>
      </c>
      <c r="M29" s="61">
        <f t="shared" si="2"/>
      </c>
      <c r="N29" s="62" t="str">
        <f t="shared" si="3"/>
        <v>兵庫:</v>
      </c>
      <c r="O29" s="63">
        <v>28</v>
      </c>
      <c r="P29" s="64">
        <f t="shared" si="4"/>
      </c>
      <c r="Q29" s="64">
        <f t="shared" si="5"/>
      </c>
      <c r="R29" s="64">
        <f t="shared" si="6"/>
      </c>
      <c r="S29" s="64">
        <f t="shared" si="7"/>
      </c>
      <c r="T29" s="71" t="s">
        <v>8</v>
      </c>
      <c r="U29" s="65"/>
      <c r="V29" s="71" t="s">
        <v>336</v>
      </c>
      <c r="W29" s="72"/>
      <c r="X29" s="41" t="s">
        <v>572</v>
      </c>
      <c r="Y29" s="73" t="s">
        <v>43</v>
      </c>
      <c r="Z29" s="74"/>
      <c r="AA29" s="68" t="s">
        <v>8</v>
      </c>
      <c r="AB29" s="74"/>
      <c r="AC29" s="69"/>
      <c r="AD29" s="53">
        <v>11</v>
      </c>
      <c r="AE29" s="53">
        <v>11</v>
      </c>
      <c r="AF29" s="53"/>
    </row>
    <row r="30" spans="1:32" s="45" customFormat="1" ht="22.5" customHeight="1">
      <c r="A30" s="53">
        <v>314</v>
      </c>
      <c r="B30" s="53" t="s">
        <v>0</v>
      </c>
      <c r="C30" s="53">
        <v>14</v>
      </c>
      <c r="D30" s="53" t="s">
        <v>9</v>
      </c>
      <c r="E30" s="54" t="str">
        <f t="shared" si="0"/>
        <v>きく-14-B</v>
      </c>
      <c r="F30" s="55" t="s">
        <v>8</v>
      </c>
      <c r="G30" s="56"/>
      <c r="H30" s="57" t="s">
        <v>89</v>
      </c>
      <c r="I30" s="58" t="s">
        <v>483</v>
      </c>
      <c r="J30" s="59">
        <v>18994</v>
      </c>
      <c r="K30" s="33" t="str">
        <f t="shared" si="1"/>
        <v>59歳</v>
      </c>
      <c r="L30" s="60" t="s">
        <v>88</v>
      </c>
      <c r="M30" s="61">
        <f t="shared" si="2"/>
      </c>
      <c r="N30" s="62" t="str">
        <f t="shared" si="3"/>
        <v>兵庫:</v>
      </c>
      <c r="O30" s="63">
        <v>28</v>
      </c>
      <c r="P30" s="64">
        <f t="shared" si="4"/>
      </c>
      <c r="Q30" s="64">
        <f t="shared" si="5"/>
      </c>
      <c r="R30" s="64">
        <f t="shared" si="6"/>
      </c>
      <c r="S30" s="64">
        <f t="shared" si="7"/>
      </c>
      <c r="T30" s="65" t="s">
        <v>8</v>
      </c>
      <c r="U30" s="65"/>
      <c r="V30" s="65"/>
      <c r="W30" s="66"/>
      <c r="X30" s="41" t="s">
        <v>572</v>
      </c>
      <c r="Y30" s="67" t="s">
        <v>43</v>
      </c>
      <c r="Z30" s="53"/>
      <c r="AA30" s="68" t="s">
        <v>8</v>
      </c>
      <c r="AB30" s="53"/>
      <c r="AC30" s="69"/>
      <c r="AD30" s="53">
        <v>4</v>
      </c>
      <c r="AE30" s="53"/>
      <c r="AF30" s="53"/>
    </row>
    <row r="31" spans="1:32" s="45" customFormat="1" ht="22.5" customHeight="1">
      <c r="A31" s="26">
        <v>315</v>
      </c>
      <c r="B31" s="26" t="s">
        <v>0</v>
      </c>
      <c r="C31" s="26">
        <v>15</v>
      </c>
      <c r="D31" s="26" t="s">
        <v>7</v>
      </c>
      <c r="E31" s="27" t="str">
        <f t="shared" si="0"/>
        <v>きく-15-A</v>
      </c>
      <c r="F31" s="28" t="s">
        <v>8</v>
      </c>
      <c r="G31" s="28"/>
      <c r="H31" s="46" t="s">
        <v>90</v>
      </c>
      <c r="I31" s="31" t="s">
        <v>517</v>
      </c>
      <c r="J31" s="32">
        <v>19092</v>
      </c>
      <c r="K31" s="33" t="str">
        <f t="shared" si="1"/>
        <v>58歳</v>
      </c>
      <c r="L31" s="35" t="s">
        <v>91</v>
      </c>
      <c r="M31" s="35">
        <f t="shared" si="2"/>
      </c>
      <c r="N31" s="36" t="str">
        <f t="shared" si="3"/>
        <v>島根:</v>
      </c>
      <c r="O31" s="37">
        <v>32</v>
      </c>
      <c r="P31" s="38">
        <f t="shared" si="4"/>
      </c>
      <c r="Q31" s="38">
        <f t="shared" si="5"/>
      </c>
      <c r="R31" s="38">
        <f t="shared" si="6"/>
      </c>
      <c r="S31" s="38">
        <f t="shared" si="7"/>
      </c>
      <c r="T31" s="47"/>
      <c r="U31" s="39" t="s">
        <v>8</v>
      </c>
      <c r="V31" s="47" t="s">
        <v>345</v>
      </c>
      <c r="W31" s="48"/>
      <c r="X31" s="41" t="s">
        <v>572</v>
      </c>
      <c r="Y31" s="50" t="s">
        <v>43</v>
      </c>
      <c r="Z31" s="51" t="s">
        <v>92</v>
      </c>
      <c r="AA31" s="43" t="s">
        <v>8</v>
      </c>
      <c r="AB31" s="51" t="s">
        <v>92</v>
      </c>
      <c r="AC31" s="26"/>
      <c r="AD31" s="53">
        <v>4</v>
      </c>
      <c r="AE31" s="53"/>
      <c r="AF31" s="44"/>
    </row>
    <row r="32" spans="1:33" s="45" customFormat="1" ht="22.5" customHeight="1">
      <c r="A32" s="26">
        <v>316</v>
      </c>
      <c r="B32" s="26" t="s">
        <v>0</v>
      </c>
      <c r="C32" s="26">
        <v>15</v>
      </c>
      <c r="D32" s="26" t="s">
        <v>9</v>
      </c>
      <c r="E32" s="27" t="str">
        <f t="shared" si="0"/>
        <v>きく-15-B</v>
      </c>
      <c r="F32" s="28" t="s">
        <v>8</v>
      </c>
      <c r="G32" s="29"/>
      <c r="H32" s="30" t="s">
        <v>93</v>
      </c>
      <c r="I32" s="31" t="s">
        <v>515</v>
      </c>
      <c r="J32" s="32">
        <v>19265</v>
      </c>
      <c r="K32" s="33" t="str">
        <f t="shared" si="1"/>
        <v>58歳</v>
      </c>
      <c r="L32" s="34" t="s">
        <v>91</v>
      </c>
      <c r="M32" s="35">
        <f t="shared" si="2"/>
      </c>
      <c r="N32" s="36" t="str">
        <f t="shared" si="3"/>
        <v>島根:</v>
      </c>
      <c r="O32" s="37">
        <v>32</v>
      </c>
      <c r="P32" s="38">
        <f t="shared" si="4"/>
      </c>
      <c r="Q32" s="38">
        <f t="shared" si="5"/>
      </c>
      <c r="R32" s="38">
        <f t="shared" si="6"/>
      </c>
      <c r="S32" s="38">
        <f t="shared" si="7"/>
      </c>
      <c r="T32" s="39" t="s">
        <v>8</v>
      </c>
      <c r="U32" s="39"/>
      <c r="V32" s="39"/>
      <c r="W32" s="40"/>
      <c r="X32" s="41" t="s">
        <v>572</v>
      </c>
      <c r="Y32" s="42" t="s">
        <v>43</v>
      </c>
      <c r="Z32" s="26" t="s">
        <v>92</v>
      </c>
      <c r="AA32" s="43" t="s">
        <v>8</v>
      </c>
      <c r="AB32" s="26" t="s">
        <v>92</v>
      </c>
      <c r="AC32" s="26"/>
      <c r="AD32" s="53"/>
      <c r="AE32" s="53"/>
      <c r="AF32" s="44"/>
      <c r="AG32" s="52"/>
    </row>
    <row r="33" spans="1:32" s="45" customFormat="1" ht="22.5" customHeight="1">
      <c r="A33" s="26">
        <v>317</v>
      </c>
      <c r="B33" s="26" t="s">
        <v>0</v>
      </c>
      <c r="C33" s="26">
        <v>16</v>
      </c>
      <c r="D33" s="26" t="s">
        <v>7</v>
      </c>
      <c r="E33" s="27" t="str">
        <f t="shared" si="0"/>
        <v>きく-16-A</v>
      </c>
      <c r="F33" s="28" t="s">
        <v>8</v>
      </c>
      <c r="G33" s="28"/>
      <c r="H33" s="46" t="s">
        <v>94</v>
      </c>
      <c r="I33" s="31" t="s">
        <v>426</v>
      </c>
      <c r="J33" s="32">
        <v>19809</v>
      </c>
      <c r="K33" s="33" t="str">
        <f t="shared" si="1"/>
        <v>57歳</v>
      </c>
      <c r="L33" s="35" t="s">
        <v>95</v>
      </c>
      <c r="M33" s="35">
        <f t="shared" si="2"/>
      </c>
      <c r="N33" s="36" t="str">
        <f t="shared" si="3"/>
        <v>愛知:</v>
      </c>
      <c r="O33" s="37">
        <v>23</v>
      </c>
      <c r="P33" s="38">
        <f t="shared" si="4"/>
      </c>
      <c r="Q33" s="38">
        <f t="shared" si="5"/>
      </c>
      <c r="R33" s="38">
        <f t="shared" si="6"/>
      </c>
      <c r="S33" s="38">
        <f t="shared" si="7"/>
      </c>
      <c r="T33" s="47"/>
      <c r="U33" s="39" t="s">
        <v>8</v>
      </c>
      <c r="V33" s="47" t="s">
        <v>345</v>
      </c>
      <c r="W33" s="48"/>
      <c r="X33" s="41" t="s">
        <v>572</v>
      </c>
      <c r="Y33" s="50" t="s">
        <v>43</v>
      </c>
      <c r="Z33" s="51"/>
      <c r="AA33" s="43" t="s">
        <v>8</v>
      </c>
      <c r="AB33" s="51"/>
      <c r="AC33" s="26" t="s">
        <v>607</v>
      </c>
      <c r="AD33" s="53"/>
      <c r="AE33" s="53"/>
      <c r="AF33" s="44"/>
    </row>
    <row r="34" spans="1:32" s="45" customFormat="1" ht="22.5" customHeight="1">
      <c r="A34" s="26">
        <v>318</v>
      </c>
      <c r="B34" s="26" t="s">
        <v>0</v>
      </c>
      <c r="C34" s="26">
        <v>16</v>
      </c>
      <c r="D34" s="26" t="s">
        <v>9</v>
      </c>
      <c r="E34" s="27" t="str">
        <f t="shared" si="0"/>
        <v>きく-16-B</v>
      </c>
      <c r="F34" s="28" t="s">
        <v>8</v>
      </c>
      <c r="G34" s="29"/>
      <c r="H34" s="30" t="s">
        <v>96</v>
      </c>
      <c r="I34" s="31" t="s">
        <v>432</v>
      </c>
      <c r="J34" s="32">
        <v>20226</v>
      </c>
      <c r="K34" s="33" t="str">
        <f t="shared" si="1"/>
        <v>55歳</v>
      </c>
      <c r="L34" s="34" t="s">
        <v>95</v>
      </c>
      <c r="M34" s="35">
        <f t="shared" si="2"/>
      </c>
      <c r="N34" s="36" t="str">
        <f t="shared" si="3"/>
        <v>愛知:</v>
      </c>
      <c r="O34" s="37">
        <v>23</v>
      </c>
      <c r="P34" s="38">
        <f t="shared" si="4"/>
      </c>
      <c r="Q34" s="38">
        <f t="shared" si="5"/>
      </c>
      <c r="R34" s="38">
        <f t="shared" si="6"/>
      </c>
      <c r="S34" s="38">
        <f t="shared" si="7"/>
      </c>
      <c r="T34" s="39"/>
      <c r="U34" s="39" t="s">
        <v>8</v>
      </c>
      <c r="V34" s="39" t="s">
        <v>345</v>
      </c>
      <c r="W34" s="40"/>
      <c r="X34" s="41" t="s">
        <v>572</v>
      </c>
      <c r="Y34" s="42" t="s">
        <v>43</v>
      </c>
      <c r="Z34" s="26"/>
      <c r="AA34" s="43" t="s">
        <v>8</v>
      </c>
      <c r="AB34" s="26"/>
      <c r="AC34" s="26"/>
      <c r="AD34" s="26"/>
      <c r="AE34" s="26"/>
      <c r="AF34" s="44"/>
    </row>
    <row r="35" spans="1:32" s="45" customFormat="1" ht="22.5" customHeight="1">
      <c r="A35" s="26">
        <v>319</v>
      </c>
      <c r="B35" s="26" t="s">
        <v>0</v>
      </c>
      <c r="C35" s="26">
        <v>17</v>
      </c>
      <c r="D35" s="26" t="s">
        <v>7</v>
      </c>
      <c r="E35" s="27" t="str">
        <f t="shared" si="0"/>
        <v>きく-17-A</v>
      </c>
      <c r="F35" s="28" t="s">
        <v>8</v>
      </c>
      <c r="G35" s="28"/>
      <c r="H35" s="46" t="s">
        <v>97</v>
      </c>
      <c r="I35" s="31" t="s">
        <v>98</v>
      </c>
      <c r="J35" s="32">
        <v>17378</v>
      </c>
      <c r="K35" s="33" t="str">
        <f t="shared" si="1"/>
        <v>63歳</v>
      </c>
      <c r="L35" s="35" t="s">
        <v>99</v>
      </c>
      <c r="M35" s="35">
        <f t="shared" si="2"/>
      </c>
      <c r="N35" s="36" t="str">
        <f t="shared" si="3"/>
        <v>広島:</v>
      </c>
      <c r="O35" s="37">
        <v>34</v>
      </c>
      <c r="P35" s="38">
        <f t="shared" si="4"/>
      </c>
      <c r="Q35" s="38">
        <f t="shared" si="5"/>
      </c>
      <c r="R35" s="38">
        <f t="shared" si="6"/>
      </c>
      <c r="S35" s="38">
        <f aca="true" t="shared" si="8" ref="S35:S66">IF(K35="60歳","○","")</f>
      </c>
      <c r="T35" s="47"/>
      <c r="U35" s="39" t="s">
        <v>8</v>
      </c>
      <c r="V35" s="47" t="s">
        <v>41</v>
      </c>
      <c r="W35" s="48"/>
      <c r="X35" s="41" t="s">
        <v>572</v>
      </c>
      <c r="Y35" s="50" t="s">
        <v>43</v>
      </c>
      <c r="Z35" s="51"/>
      <c r="AA35" s="43" t="s">
        <v>8</v>
      </c>
      <c r="AB35" s="51"/>
      <c r="AC35" s="26"/>
      <c r="AD35" s="26"/>
      <c r="AE35" s="26"/>
      <c r="AF35" s="44"/>
    </row>
    <row r="36" spans="1:32" s="45" customFormat="1" ht="22.5" customHeight="1">
      <c r="A36" s="26">
        <v>320</v>
      </c>
      <c r="B36" s="26" t="s">
        <v>0</v>
      </c>
      <c r="C36" s="26">
        <v>17</v>
      </c>
      <c r="D36" s="26" t="s">
        <v>9</v>
      </c>
      <c r="E36" s="27" t="str">
        <f t="shared" si="0"/>
        <v>きく-17-B</v>
      </c>
      <c r="F36" s="28" t="s">
        <v>8</v>
      </c>
      <c r="G36" s="29"/>
      <c r="H36" s="30" t="s">
        <v>100</v>
      </c>
      <c r="I36" s="31" t="s">
        <v>529</v>
      </c>
      <c r="J36" s="32">
        <v>18955</v>
      </c>
      <c r="K36" s="33" t="str">
        <f t="shared" si="1"/>
        <v>59歳</v>
      </c>
      <c r="L36" s="34" t="s">
        <v>99</v>
      </c>
      <c r="M36" s="35">
        <f t="shared" si="2"/>
      </c>
      <c r="N36" s="36" t="str">
        <f t="shared" si="3"/>
        <v>広島:</v>
      </c>
      <c r="O36" s="37">
        <v>34</v>
      </c>
      <c r="P36" s="38">
        <f t="shared" si="4"/>
      </c>
      <c r="Q36" s="38">
        <f t="shared" si="5"/>
      </c>
      <c r="R36" s="38">
        <f t="shared" si="6"/>
      </c>
      <c r="S36" s="38">
        <f t="shared" si="8"/>
      </c>
      <c r="T36" s="39"/>
      <c r="U36" s="39" t="s">
        <v>8</v>
      </c>
      <c r="V36" s="39" t="s">
        <v>336</v>
      </c>
      <c r="W36" s="40"/>
      <c r="X36" s="41" t="s">
        <v>572</v>
      </c>
      <c r="Y36" s="42" t="s">
        <v>43</v>
      </c>
      <c r="Z36" s="26"/>
      <c r="AA36" s="43" t="s">
        <v>8</v>
      </c>
      <c r="AB36" s="26"/>
      <c r="AC36" s="26"/>
      <c r="AD36" s="26">
        <v>7</v>
      </c>
      <c r="AE36" s="26"/>
      <c r="AF36" s="44"/>
    </row>
    <row r="37" spans="1:32" s="45" customFormat="1" ht="22.5" customHeight="1">
      <c r="A37" s="26">
        <v>321</v>
      </c>
      <c r="B37" s="26" t="s">
        <v>0</v>
      </c>
      <c r="C37" s="26">
        <v>18</v>
      </c>
      <c r="D37" s="26" t="s">
        <v>7</v>
      </c>
      <c r="E37" s="27" t="str">
        <f t="shared" si="0"/>
        <v>きく-18-A</v>
      </c>
      <c r="F37" s="28" t="s">
        <v>8</v>
      </c>
      <c r="G37" s="28"/>
      <c r="H37" s="46" t="s">
        <v>101</v>
      </c>
      <c r="I37" s="31" t="s">
        <v>445</v>
      </c>
      <c r="J37" s="32">
        <v>18995</v>
      </c>
      <c r="K37" s="33" t="str">
        <f t="shared" si="1"/>
        <v>59歳</v>
      </c>
      <c r="L37" s="35" t="s">
        <v>68</v>
      </c>
      <c r="M37" s="35">
        <f t="shared" si="2"/>
      </c>
      <c r="N37" s="36" t="str">
        <f t="shared" si="3"/>
        <v>京都:</v>
      </c>
      <c r="O37" s="37">
        <v>26</v>
      </c>
      <c r="P37" s="38">
        <f t="shared" si="4"/>
      </c>
      <c r="Q37" s="38">
        <f t="shared" si="5"/>
      </c>
      <c r="R37" s="38">
        <f t="shared" si="6"/>
      </c>
      <c r="S37" s="38">
        <f t="shared" si="8"/>
      </c>
      <c r="T37" s="47"/>
      <c r="U37" s="39" t="s">
        <v>8</v>
      </c>
      <c r="V37" s="47" t="s">
        <v>336</v>
      </c>
      <c r="W37" s="48"/>
      <c r="X37" s="41" t="s">
        <v>572</v>
      </c>
      <c r="Y37" s="50" t="s">
        <v>43</v>
      </c>
      <c r="Z37" s="51"/>
      <c r="AA37" s="43" t="s">
        <v>8</v>
      </c>
      <c r="AB37" s="51"/>
      <c r="AC37" s="26"/>
      <c r="AD37" s="26"/>
      <c r="AE37" s="26"/>
      <c r="AF37" s="44"/>
    </row>
    <row r="38" spans="1:32" s="45" customFormat="1" ht="22.5" customHeight="1">
      <c r="A38" s="26">
        <v>322</v>
      </c>
      <c r="B38" s="26" t="s">
        <v>0</v>
      </c>
      <c r="C38" s="26">
        <v>18</v>
      </c>
      <c r="D38" s="26" t="s">
        <v>9</v>
      </c>
      <c r="E38" s="27" t="str">
        <f t="shared" si="0"/>
        <v>きく-18-B</v>
      </c>
      <c r="F38" s="28" t="s">
        <v>8</v>
      </c>
      <c r="G38" s="29"/>
      <c r="H38" s="30" t="s">
        <v>102</v>
      </c>
      <c r="I38" s="31" t="s">
        <v>453</v>
      </c>
      <c r="J38" s="32">
        <v>18638</v>
      </c>
      <c r="K38" s="33" t="str">
        <f t="shared" si="1"/>
        <v>60歳</v>
      </c>
      <c r="L38" s="34" t="s">
        <v>68</v>
      </c>
      <c r="M38" s="35" t="str">
        <f t="shared" si="2"/>
        <v>還暦</v>
      </c>
      <c r="N38" s="36" t="str">
        <f t="shared" si="3"/>
        <v>京都:還暦</v>
      </c>
      <c r="O38" s="37">
        <v>26</v>
      </c>
      <c r="P38" s="38">
        <f t="shared" si="4"/>
      </c>
      <c r="Q38" s="38">
        <f t="shared" si="5"/>
      </c>
      <c r="R38" s="38">
        <f t="shared" si="6"/>
      </c>
      <c r="S38" s="38" t="str">
        <f t="shared" si="8"/>
        <v>○</v>
      </c>
      <c r="T38" s="39"/>
      <c r="U38" s="39" t="s">
        <v>8</v>
      </c>
      <c r="V38" s="39" t="s">
        <v>336</v>
      </c>
      <c r="W38" s="40"/>
      <c r="X38" s="41" t="s">
        <v>572</v>
      </c>
      <c r="Y38" s="42" t="s">
        <v>43</v>
      </c>
      <c r="Z38" s="26"/>
      <c r="AA38" s="43" t="s">
        <v>8</v>
      </c>
      <c r="AB38" s="26"/>
      <c r="AC38" s="26"/>
      <c r="AD38" s="26">
        <v>5</v>
      </c>
      <c r="AE38" s="26">
        <v>5</v>
      </c>
      <c r="AF38" s="44"/>
    </row>
    <row r="39" spans="1:32" s="45" customFormat="1" ht="22.5" customHeight="1">
      <c r="A39" s="26">
        <v>323</v>
      </c>
      <c r="B39" s="26" t="s">
        <v>0</v>
      </c>
      <c r="C39" s="26">
        <v>19</v>
      </c>
      <c r="D39" s="26" t="s">
        <v>7</v>
      </c>
      <c r="E39" s="27" t="str">
        <f t="shared" si="0"/>
        <v>きく-19-A</v>
      </c>
      <c r="F39" s="28" t="s">
        <v>8</v>
      </c>
      <c r="G39" s="28"/>
      <c r="H39" s="46" t="s">
        <v>103</v>
      </c>
      <c r="I39" s="31" t="s">
        <v>471</v>
      </c>
      <c r="J39" s="32">
        <v>19624</v>
      </c>
      <c r="K39" s="33" t="str">
        <f t="shared" si="1"/>
        <v>57歳</v>
      </c>
      <c r="L39" s="35" t="s">
        <v>47</v>
      </c>
      <c r="M39" s="35">
        <f t="shared" si="2"/>
      </c>
      <c r="N39" s="36" t="str">
        <f t="shared" si="3"/>
        <v>大阪:</v>
      </c>
      <c r="O39" s="37">
        <v>27</v>
      </c>
      <c r="P39" s="38">
        <f t="shared" si="4"/>
      </c>
      <c r="Q39" s="38">
        <f t="shared" si="5"/>
      </c>
      <c r="R39" s="38">
        <f t="shared" si="6"/>
      </c>
      <c r="S39" s="38">
        <f t="shared" si="8"/>
      </c>
      <c r="T39" s="47" t="s">
        <v>8</v>
      </c>
      <c r="U39" s="39"/>
      <c r="V39" s="47"/>
      <c r="W39" s="48"/>
      <c r="X39" s="41" t="s">
        <v>572</v>
      </c>
      <c r="Y39" s="50" t="s">
        <v>43</v>
      </c>
      <c r="Z39" s="51"/>
      <c r="AA39" s="43" t="s">
        <v>8</v>
      </c>
      <c r="AB39" s="51"/>
      <c r="AC39" s="26" t="s">
        <v>609</v>
      </c>
      <c r="AD39" s="26">
        <v>5</v>
      </c>
      <c r="AE39" s="26">
        <v>5</v>
      </c>
      <c r="AF39" s="44"/>
    </row>
    <row r="40" spans="1:32" s="45" customFormat="1" ht="22.5" customHeight="1">
      <c r="A40" s="26">
        <v>324</v>
      </c>
      <c r="B40" s="26" t="s">
        <v>0</v>
      </c>
      <c r="C40" s="26">
        <v>19</v>
      </c>
      <c r="D40" s="26" t="s">
        <v>9</v>
      </c>
      <c r="E40" s="27" t="str">
        <f t="shared" si="0"/>
        <v>きく-19-B</v>
      </c>
      <c r="F40" s="28" t="s">
        <v>8</v>
      </c>
      <c r="G40" s="29"/>
      <c r="H40" s="30" t="s">
        <v>104</v>
      </c>
      <c r="I40" s="31" t="s">
        <v>456</v>
      </c>
      <c r="J40" s="32">
        <v>20356</v>
      </c>
      <c r="K40" s="33" t="str">
        <f t="shared" si="1"/>
        <v>55歳</v>
      </c>
      <c r="L40" s="34" t="s">
        <v>47</v>
      </c>
      <c r="M40" s="35">
        <f t="shared" si="2"/>
      </c>
      <c r="N40" s="36" t="str">
        <f t="shared" si="3"/>
        <v>大阪:</v>
      </c>
      <c r="O40" s="37">
        <v>27</v>
      </c>
      <c r="P40" s="38">
        <f t="shared" si="4"/>
      </c>
      <c r="Q40" s="38">
        <f t="shared" si="5"/>
      </c>
      <c r="R40" s="38">
        <f t="shared" si="6"/>
      </c>
      <c r="S40" s="38">
        <f t="shared" si="8"/>
      </c>
      <c r="T40" s="39" t="s">
        <v>8</v>
      </c>
      <c r="U40" s="39"/>
      <c r="V40" s="39"/>
      <c r="W40" s="40"/>
      <c r="X40" s="41" t="s">
        <v>572</v>
      </c>
      <c r="Y40" s="42" t="s">
        <v>43</v>
      </c>
      <c r="Z40" s="26"/>
      <c r="AA40" s="43" t="s">
        <v>8</v>
      </c>
      <c r="AB40" s="26"/>
      <c r="AC40" s="26" t="s">
        <v>609</v>
      </c>
      <c r="AD40" s="26"/>
      <c r="AE40" s="26"/>
      <c r="AF40" s="44"/>
    </row>
    <row r="41" spans="1:32" s="45" customFormat="1" ht="22.5" customHeight="1">
      <c r="A41" s="26">
        <v>325</v>
      </c>
      <c r="B41" s="26" t="s">
        <v>0</v>
      </c>
      <c r="C41" s="26">
        <v>20</v>
      </c>
      <c r="D41" s="26" t="s">
        <v>7</v>
      </c>
      <c r="E41" s="27" t="str">
        <f t="shared" si="0"/>
        <v>きく-20-A</v>
      </c>
      <c r="F41" s="28" t="s">
        <v>8</v>
      </c>
      <c r="G41" s="28"/>
      <c r="H41" s="46" t="s">
        <v>105</v>
      </c>
      <c r="I41" s="31" t="s">
        <v>395</v>
      </c>
      <c r="J41" s="32">
        <v>19977</v>
      </c>
      <c r="K41" s="33" t="str">
        <f t="shared" si="1"/>
        <v>56歳</v>
      </c>
      <c r="L41" s="35" t="s">
        <v>78</v>
      </c>
      <c r="M41" s="35">
        <f t="shared" si="2"/>
      </c>
      <c r="N41" s="36" t="str">
        <f t="shared" si="3"/>
        <v>東京:</v>
      </c>
      <c r="O41" s="37">
        <v>13</v>
      </c>
      <c r="P41" s="38">
        <f t="shared" si="4"/>
      </c>
      <c r="Q41" s="38">
        <f t="shared" si="5"/>
      </c>
      <c r="R41" s="38">
        <f t="shared" si="6"/>
      </c>
      <c r="S41" s="38">
        <f t="shared" si="8"/>
      </c>
      <c r="T41" s="47" t="s">
        <v>8</v>
      </c>
      <c r="U41" s="39"/>
      <c r="V41" s="47"/>
      <c r="W41" s="48"/>
      <c r="X41" s="41" t="s">
        <v>572</v>
      </c>
      <c r="Y41" s="50" t="s">
        <v>43</v>
      </c>
      <c r="Z41" s="51"/>
      <c r="AA41" s="43" t="s">
        <v>8</v>
      </c>
      <c r="AB41" s="51"/>
      <c r="AC41" s="26" t="s">
        <v>603</v>
      </c>
      <c r="AD41" s="26"/>
      <c r="AE41" s="26"/>
      <c r="AF41" s="44"/>
    </row>
    <row r="42" spans="1:32" s="45" customFormat="1" ht="22.5" customHeight="1">
      <c r="A42" s="26">
        <v>326</v>
      </c>
      <c r="B42" s="26" t="s">
        <v>0</v>
      </c>
      <c r="C42" s="26">
        <v>20</v>
      </c>
      <c r="D42" s="26" t="s">
        <v>9</v>
      </c>
      <c r="E42" s="27" t="str">
        <f t="shared" si="0"/>
        <v>きく-20-B</v>
      </c>
      <c r="F42" s="28" t="s">
        <v>8</v>
      </c>
      <c r="G42" s="29"/>
      <c r="H42" s="30" t="s">
        <v>106</v>
      </c>
      <c r="I42" s="31" t="s">
        <v>402</v>
      </c>
      <c r="J42" s="32">
        <v>19462</v>
      </c>
      <c r="K42" s="33" t="str">
        <f t="shared" si="1"/>
        <v>57歳</v>
      </c>
      <c r="L42" s="34" t="s">
        <v>78</v>
      </c>
      <c r="M42" s="35">
        <f t="shared" si="2"/>
      </c>
      <c r="N42" s="36" t="str">
        <f t="shared" si="3"/>
        <v>東京:</v>
      </c>
      <c r="O42" s="37">
        <v>13</v>
      </c>
      <c r="P42" s="38">
        <f t="shared" si="4"/>
      </c>
      <c r="Q42" s="38">
        <f t="shared" si="5"/>
      </c>
      <c r="R42" s="38">
        <f t="shared" si="6"/>
      </c>
      <c r="S42" s="38">
        <f t="shared" si="8"/>
      </c>
      <c r="T42" s="39"/>
      <c r="U42" s="39" t="s">
        <v>8</v>
      </c>
      <c r="V42" s="39" t="s">
        <v>345</v>
      </c>
      <c r="W42" s="40"/>
      <c r="X42" s="41" t="s">
        <v>572</v>
      </c>
      <c r="Y42" s="42" t="s">
        <v>43</v>
      </c>
      <c r="Z42" s="26"/>
      <c r="AA42" s="43" t="s">
        <v>8</v>
      </c>
      <c r="AB42" s="26"/>
      <c r="AC42" s="26" t="s">
        <v>603</v>
      </c>
      <c r="AD42" s="26">
        <v>9</v>
      </c>
      <c r="AE42" s="26">
        <v>9</v>
      </c>
      <c r="AF42" s="44"/>
    </row>
    <row r="43" spans="1:32" s="45" customFormat="1" ht="22.5" customHeight="1">
      <c r="A43" s="26">
        <v>327</v>
      </c>
      <c r="B43" s="26" t="s">
        <v>0</v>
      </c>
      <c r="C43" s="26">
        <v>21</v>
      </c>
      <c r="D43" s="26" t="s">
        <v>7</v>
      </c>
      <c r="E43" s="27" t="str">
        <f t="shared" si="0"/>
        <v>きく-21-A</v>
      </c>
      <c r="F43" s="28" t="s">
        <v>8</v>
      </c>
      <c r="G43" s="28"/>
      <c r="H43" s="46" t="s">
        <v>107</v>
      </c>
      <c r="I43" s="31" t="s">
        <v>355</v>
      </c>
      <c r="J43" s="32">
        <v>19242</v>
      </c>
      <c r="K43" s="33" t="str">
        <f t="shared" si="1"/>
        <v>58歳</v>
      </c>
      <c r="L43" s="35" t="s">
        <v>108</v>
      </c>
      <c r="M43" s="35">
        <f t="shared" si="2"/>
      </c>
      <c r="N43" s="36" t="str">
        <f t="shared" si="3"/>
        <v>岩手:</v>
      </c>
      <c r="O43" s="37">
        <v>3</v>
      </c>
      <c r="P43" s="38">
        <f t="shared" si="4"/>
      </c>
      <c r="Q43" s="38">
        <f t="shared" si="5"/>
      </c>
      <c r="R43" s="38">
        <f t="shared" si="6"/>
      </c>
      <c r="S43" s="38">
        <f t="shared" si="8"/>
      </c>
      <c r="T43" s="47" t="s">
        <v>8</v>
      </c>
      <c r="U43" s="39"/>
      <c r="V43" s="47"/>
      <c r="W43" s="48"/>
      <c r="X43" s="41" t="s">
        <v>572</v>
      </c>
      <c r="Y43" s="50" t="s">
        <v>43</v>
      </c>
      <c r="Z43" s="51"/>
      <c r="AA43" s="43" t="s">
        <v>8</v>
      </c>
      <c r="AB43" s="51"/>
      <c r="AC43" s="26" t="s">
        <v>600</v>
      </c>
      <c r="AD43" s="26">
        <v>9</v>
      </c>
      <c r="AE43" s="26">
        <v>9</v>
      </c>
      <c r="AF43" s="44"/>
    </row>
    <row r="44" spans="1:32" s="45" customFormat="1" ht="22.5" customHeight="1">
      <c r="A44" s="26">
        <v>328</v>
      </c>
      <c r="B44" s="26" t="s">
        <v>0</v>
      </c>
      <c r="C44" s="26">
        <v>21</v>
      </c>
      <c r="D44" s="26" t="s">
        <v>9</v>
      </c>
      <c r="E44" s="27" t="str">
        <f t="shared" si="0"/>
        <v>きく-21-B</v>
      </c>
      <c r="F44" s="28" t="s">
        <v>8</v>
      </c>
      <c r="G44" s="29"/>
      <c r="H44" s="30" t="s">
        <v>109</v>
      </c>
      <c r="I44" s="31" t="s">
        <v>356</v>
      </c>
      <c r="J44" s="32">
        <v>17816</v>
      </c>
      <c r="K44" s="33" t="str">
        <f t="shared" si="1"/>
        <v>62歳</v>
      </c>
      <c r="L44" s="34" t="s">
        <v>108</v>
      </c>
      <c r="M44" s="35">
        <f t="shared" si="2"/>
      </c>
      <c r="N44" s="36" t="str">
        <f t="shared" si="3"/>
        <v>岩手:</v>
      </c>
      <c r="O44" s="37">
        <v>3</v>
      </c>
      <c r="P44" s="38">
        <f t="shared" si="4"/>
      </c>
      <c r="Q44" s="38">
        <f t="shared" si="5"/>
      </c>
      <c r="R44" s="38">
        <f t="shared" si="6"/>
      </c>
      <c r="S44" s="38">
        <f t="shared" si="8"/>
      </c>
      <c r="T44" s="39" t="s">
        <v>8</v>
      </c>
      <c r="U44" s="39"/>
      <c r="V44" s="39"/>
      <c r="W44" s="40"/>
      <c r="X44" s="41" t="s">
        <v>572</v>
      </c>
      <c r="Y44" s="42" t="s">
        <v>43</v>
      </c>
      <c r="Z44" s="26"/>
      <c r="AA44" s="43" t="s">
        <v>8</v>
      </c>
      <c r="AB44" s="26"/>
      <c r="AC44" s="26" t="s">
        <v>600</v>
      </c>
      <c r="AD44" s="26"/>
      <c r="AE44" s="26"/>
      <c r="AF44" s="44"/>
    </row>
    <row r="45" spans="1:32" s="45" customFormat="1" ht="22.5" customHeight="1">
      <c r="A45" s="26">
        <v>329</v>
      </c>
      <c r="B45" s="26" t="s">
        <v>0</v>
      </c>
      <c r="C45" s="26">
        <v>22</v>
      </c>
      <c r="D45" s="26" t="s">
        <v>7</v>
      </c>
      <c r="E45" s="27" t="str">
        <f t="shared" si="0"/>
        <v>きく-22-A</v>
      </c>
      <c r="F45" s="28" t="s">
        <v>8</v>
      </c>
      <c r="G45" s="28"/>
      <c r="H45" s="46" t="s">
        <v>110</v>
      </c>
      <c r="I45" s="31" t="s">
        <v>344</v>
      </c>
      <c r="J45" s="32">
        <v>19823</v>
      </c>
      <c r="K45" s="33" t="str">
        <f t="shared" si="1"/>
        <v>56歳</v>
      </c>
      <c r="L45" s="35" t="s">
        <v>56</v>
      </c>
      <c r="M45" s="35">
        <f t="shared" si="2"/>
      </c>
      <c r="N45" s="36" t="str">
        <f t="shared" si="3"/>
        <v>北海道:</v>
      </c>
      <c r="O45" s="37">
        <v>1</v>
      </c>
      <c r="P45" s="38">
        <f t="shared" si="4"/>
      </c>
      <c r="Q45" s="38">
        <f t="shared" si="5"/>
      </c>
      <c r="R45" s="38">
        <f t="shared" si="6"/>
      </c>
      <c r="S45" s="38">
        <f t="shared" si="8"/>
      </c>
      <c r="T45" s="47"/>
      <c r="U45" s="39" t="s">
        <v>8</v>
      </c>
      <c r="V45" s="47" t="s">
        <v>345</v>
      </c>
      <c r="W45" s="48"/>
      <c r="X45" s="41" t="s">
        <v>572</v>
      </c>
      <c r="Y45" s="50" t="s">
        <v>43</v>
      </c>
      <c r="Z45" s="51"/>
      <c r="AA45" s="43" t="s">
        <v>8</v>
      </c>
      <c r="AB45" s="51"/>
      <c r="AC45" s="26"/>
      <c r="AD45" s="26"/>
      <c r="AE45" s="26"/>
      <c r="AF45" s="44"/>
    </row>
    <row r="46" spans="1:33" s="45" customFormat="1" ht="22.5" customHeight="1">
      <c r="A46" s="26">
        <v>330</v>
      </c>
      <c r="B46" s="26" t="s">
        <v>0</v>
      </c>
      <c r="C46" s="26">
        <v>22</v>
      </c>
      <c r="D46" s="26" t="s">
        <v>9</v>
      </c>
      <c r="E46" s="27" t="str">
        <f t="shared" si="0"/>
        <v>きく-22-B</v>
      </c>
      <c r="F46" s="28" t="s">
        <v>8</v>
      </c>
      <c r="G46" s="29"/>
      <c r="H46" s="30" t="s">
        <v>111</v>
      </c>
      <c r="I46" s="31" t="s">
        <v>339</v>
      </c>
      <c r="J46" s="32">
        <v>20302</v>
      </c>
      <c r="K46" s="33" t="str">
        <f t="shared" si="1"/>
        <v>55歳</v>
      </c>
      <c r="L46" s="34" t="s">
        <v>56</v>
      </c>
      <c r="M46" s="35">
        <f t="shared" si="2"/>
      </c>
      <c r="N46" s="36" t="str">
        <f t="shared" si="3"/>
        <v>北海道:</v>
      </c>
      <c r="O46" s="37">
        <v>1</v>
      </c>
      <c r="P46" s="38">
        <f t="shared" si="4"/>
      </c>
      <c r="Q46" s="38">
        <f t="shared" si="5"/>
      </c>
      <c r="R46" s="38">
        <f t="shared" si="6"/>
      </c>
      <c r="S46" s="38">
        <f t="shared" si="8"/>
      </c>
      <c r="T46" s="39" t="s">
        <v>8</v>
      </c>
      <c r="U46" s="39"/>
      <c r="V46" s="39" t="s">
        <v>336</v>
      </c>
      <c r="W46" s="40"/>
      <c r="X46" s="41" t="s">
        <v>572</v>
      </c>
      <c r="Y46" s="42" t="s">
        <v>43</v>
      </c>
      <c r="Z46" s="26"/>
      <c r="AA46" s="43" t="s">
        <v>8</v>
      </c>
      <c r="AB46" s="26"/>
      <c r="AC46" s="26"/>
      <c r="AD46" s="26"/>
      <c r="AE46" s="26"/>
      <c r="AF46" s="44"/>
      <c r="AG46" s="75"/>
    </row>
    <row r="47" spans="1:32" s="45" customFormat="1" ht="22.5" customHeight="1">
      <c r="A47" s="26">
        <v>331</v>
      </c>
      <c r="B47" s="26" t="s">
        <v>0</v>
      </c>
      <c r="C47" s="26">
        <v>23</v>
      </c>
      <c r="D47" s="26" t="s">
        <v>7</v>
      </c>
      <c r="E47" s="27" t="str">
        <f t="shared" si="0"/>
        <v>きく-23-A</v>
      </c>
      <c r="F47" s="28" t="s">
        <v>8</v>
      </c>
      <c r="G47" s="28"/>
      <c r="H47" s="46" t="s">
        <v>112</v>
      </c>
      <c r="I47" s="31" t="s">
        <v>523</v>
      </c>
      <c r="J47" s="32">
        <v>20472</v>
      </c>
      <c r="K47" s="33" t="str">
        <f t="shared" si="1"/>
        <v>55歳</v>
      </c>
      <c r="L47" s="35" t="s">
        <v>113</v>
      </c>
      <c r="M47" s="35">
        <f t="shared" si="2"/>
      </c>
      <c r="N47" s="36" t="str">
        <f t="shared" si="3"/>
        <v>岡山:</v>
      </c>
      <c r="O47" s="37">
        <v>33</v>
      </c>
      <c r="P47" s="38">
        <f t="shared" si="4"/>
      </c>
      <c r="Q47" s="38">
        <f t="shared" si="5"/>
      </c>
      <c r="R47" s="38">
        <f t="shared" si="6"/>
      </c>
      <c r="S47" s="38">
        <f t="shared" si="8"/>
      </c>
      <c r="T47" s="47" t="s">
        <v>8</v>
      </c>
      <c r="U47" s="39"/>
      <c r="V47" s="47"/>
      <c r="W47" s="48"/>
      <c r="X47" s="41" t="s">
        <v>572</v>
      </c>
      <c r="Y47" s="50" t="s">
        <v>43</v>
      </c>
      <c r="Z47" s="51"/>
      <c r="AA47" s="43" t="s">
        <v>8</v>
      </c>
      <c r="AB47" s="51"/>
      <c r="AC47" s="26"/>
      <c r="AD47" s="26">
        <v>1</v>
      </c>
      <c r="AE47" s="26">
        <v>1</v>
      </c>
      <c r="AF47" s="44"/>
    </row>
    <row r="48" spans="1:32" s="45" customFormat="1" ht="22.5" customHeight="1">
      <c r="A48" s="26">
        <v>332</v>
      </c>
      <c r="B48" s="26" t="s">
        <v>0</v>
      </c>
      <c r="C48" s="26">
        <v>23</v>
      </c>
      <c r="D48" s="26" t="s">
        <v>9</v>
      </c>
      <c r="E48" s="27" t="str">
        <f t="shared" si="0"/>
        <v>きく-23-B</v>
      </c>
      <c r="F48" s="28" t="s">
        <v>8</v>
      </c>
      <c r="G48" s="29"/>
      <c r="H48" s="30" t="s">
        <v>114</v>
      </c>
      <c r="I48" s="31"/>
      <c r="J48" s="32">
        <v>19250</v>
      </c>
      <c r="K48" s="33" t="str">
        <f t="shared" si="1"/>
        <v>58歳</v>
      </c>
      <c r="L48" s="34" t="s">
        <v>113</v>
      </c>
      <c r="M48" s="35">
        <f t="shared" si="2"/>
      </c>
      <c r="N48" s="36" t="str">
        <f t="shared" si="3"/>
        <v>岡山:</v>
      </c>
      <c r="O48" s="37">
        <v>33</v>
      </c>
      <c r="P48" s="38">
        <f t="shared" si="4"/>
      </c>
      <c r="Q48" s="38">
        <f t="shared" si="5"/>
      </c>
      <c r="R48" s="38">
        <f t="shared" si="6"/>
      </c>
      <c r="S48" s="38">
        <f t="shared" si="8"/>
      </c>
      <c r="T48" s="39" t="s">
        <v>8</v>
      </c>
      <c r="U48" s="39"/>
      <c r="V48" s="39"/>
      <c r="W48" s="40"/>
      <c r="X48" s="41" t="s">
        <v>572</v>
      </c>
      <c r="Y48" s="42" t="s">
        <v>43</v>
      </c>
      <c r="Z48" s="26"/>
      <c r="AA48" s="43" t="s">
        <v>8</v>
      </c>
      <c r="AB48" s="26"/>
      <c r="AC48" s="26"/>
      <c r="AD48" s="26">
        <v>1</v>
      </c>
      <c r="AE48" s="26">
        <v>1</v>
      </c>
      <c r="AF48" s="44"/>
    </row>
    <row r="49" spans="1:32" s="45" customFormat="1" ht="22.5" customHeight="1">
      <c r="A49" s="26">
        <v>333</v>
      </c>
      <c r="B49" s="26" t="s">
        <v>0</v>
      </c>
      <c r="C49" s="26">
        <v>24</v>
      </c>
      <c r="D49" s="26" t="s">
        <v>7</v>
      </c>
      <c r="E49" s="27" t="str">
        <f t="shared" si="0"/>
        <v>きく-24-A</v>
      </c>
      <c r="F49" s="28" t="s">
        <v>8</v>
      </c>
      <c r="G49" s="28"/>
      <c r="H49" s="46" t="s">
        <v>115</v>
      </c>
      <c r="I49" s="31" t="s">
        <v>376</v>
      </c>
      <c r="J49" s="32">
        <v>18669</v>
      </c>
      <c r="K49" s="33" t="str">
        <f t="shared" si="1"/>
        <v>60歳</v>
      </c>
      <c r="L49" s="35" t="s">
        <v>45</v>
      </c>
      <c r="M49" s="35" t="str">
        <f t="shared" si="2"/>
        <v>還暦</v>
      </c>
      <c r="N49" s="36" t="str">
        <f t="shared" si="3"/>
        <v>埼玉:還暦</v>
      </c>
      <c r="O49" s="37">
        <v>11</v>
      </c>
      <c r="P49" s="38">
        <f t="shared" si="4"/>
      </c>
      <c r="Q49" s="38">
        <f t="shared" si="5"/>
      </c>
      <c r="R49" s="38">
        <f t="shared" si="6"/>
      </c>
      <c r="S49" s="38" t="str">
        <f t="shared" si="8"/>
        <v>○</v>
      </c>
      <c r="T49" s="47"/>
      <c r="U49" s="39" t="s">
        <v>8</v>
      </c>
      <c r="V49" s="47" t="s">
        <v>336</v>
      </c>
      <c r="W49" s="48"/>
      <c r="X49" s="41" t="s">
        <v>572</v>
      </c>
      <c r="Y49" s="50" t="s">
        <v>43</v>
      </c>
      <c r="Z49" s="51"/>
      <c r="AA49" s="43" t="s">
        <v>8</v>
      </c>
      <c r="AB49" s="51"/>
      <c r="AC49" s="26"/>
      <c r="AD49" s="26">
        <v>4</v>
      </c>
      <c r="AE49" s="26">
        <v>4</v>
      </c>
      <c r="AF49" s="44"/>
    </row>
    <row r="50" spans="1:32" s="45" customFormat="1" ht="22.5" customHeight="1">
      <c r="A50" s="26">
        <v>334</v>
      </c>
      <c r="B50" s="26" t="s">
        <v>0</v>
      </c>
      <c r="C50" s="26">
        <v>24</v>
      </c>
      <c r="D50" s="26" t="s">
        <v>9</v>
      </c>
      <c r="E50" s="27" t="str">
        <f t="shared" si="0"/>
        <v>きく-24-B</v>
      </c>
      <c r="F50" s="28" t="s">
        <v>8</v>
      </c>
      <c r="G50" s="29"/>
      <c r="H50" s="30" t="s">
        <v>116</v>
      </c>
      <c r="I50" s="31" t="s">
        <v>373</v>
      </c>
      <c r="J50" s="32">
        <v>19750</v>
      </c>
      <c r="K50" s="33" t="str">
        <f t="shared" si="1"/>
        <v>57歳</v>
      </c>
      <c r="L50" s="34" t="s">
        <v>45</v>
      </c>
      <c r="M50" s="35">
        <f t="shared" si="2"/>
      </c>
      <c r="N50" s="36" t="str">
        <f t="shared" si="3"/>
        <v>埼玉:</v>
      </c>
      <c r="O50" s="37">
        <v>11</v>
      </c>
      <c r="P50" s="38">
        <f t="shared" si="4"/>
      </c>
      <c r="Q50" s="38">
        <f t="shared" si="5"/>
      </c>
      <c r="R50" s="38">
        <f t="shared" si="6"/>
      </c>
      <c r="S50" s="38">
        <f t="shared" si="8"/>
      </c>
      <c r="T50" s="39"/>
      <c r="U50" s="39" t="s">
        <v>8</v>
      </c>
      <c r="V50" s="39" t="s">
        <v>336</v>
      </c>
      <c r="W50" s="40" t="s">
        <v>117</v>
      </c>
      <c r="X50" s="41" t="s">
        <v>572</v>
      </c>
      <c r="Y50" s="42" t="s">
        <v>43</v>
      </c>
      <c r="Z50" s="26"/>
      <c r="AA50" s="43" t="s">
        <v>8</v>
      </c>
      <c r="AB50" s="26"/>
      <c r="AC50" s="26"/>
      <c r="AD50" s="26">
        <v>4</v>
      </c>
      <c r="AE50" s="26">
        <v>4</v>
      </c>
      <c r="AF50" s="44"/>
    </row>
    <row r="51" spans="1:32" s="45" customFormat="1" ht="22.5" customHeight="1">
      <c r="A51" s="26">
        <v>335</v>
      </c>
      <c r="B51" s="26" t="s">
        <v>0</v>
      </c>
      <c r="C51" s="26">
        <v>25</v>
      </c>
      <c r="D51" s="26" t="s">
        <v>7</v>
      </c>
      <c r="E51" s="27" t="str">
        <f t="shared" si="0"/>
        <v>きく-25-A</v>
      </c>
      <c r="F51" s="28" t="s">
        <v>8</v>
      </c>
      <c r="G51" s="28"/>
      <c r="H51" s="46" t="s">
        <v>118</v>
      </c>
      <c r="I51" s="31" t="s">
        <v>422</v>
      </c>
      <c r="J51" s="32">
        <v>18832</v>
      </c>
      <c r="K51" s="33" t="str">
        <f t="shared" si="1"/>
        <v>59歳</v>
      </c>
      <c r="L51" s="35" t="s">
        <v>73</v>
      </c>
      <c r="M51" s="35">
        <f t="shared" si="2"/>
      </c>
      <c r="N51" s="36" t="str">
        <f t="shared" si="3"/>
        <v>静岡:</v>
      </c>
      <c r="O51" s="37">
        <v>22</v>
      </c>
      <c r="P51" s="38">
        <f t="shared" si="4"/>
      </c>
      <c r="Q51" s="38">
        <f t="shared" si="5"/>
      </c>
      <c r="R51" s="38">
        <f t="shared" si="6"/>
      </c>
      <c r="S51" s="38">
        <f t="shared" si="8"/>
      </c>
      <c r="T51" s="47"/>
      <c r="U51" s="39" t="s">
        <v>8</v>
      </c>
      <c r="V51" s="47"/>
      <c r="W51" s="48"/>
      <c r="X51" s="41" t="s">
        <v>572</v>
      </c>
      <c r="Y51" s="50" t="s">
        <v>43</v>
      </c>
      <c r="Z51" s="51"/>
      <c r="AA51" s="43" t="s">
        <v>8</v>
      </c>
      <c r="AB51" s="51"/>
      <c r="AC51" s="26"/>
      <c r="AD51" s="26">
        <v>11</v>
      </c>
      <c r="AE51" s="26">
        <v>11</v>
      </c>
      <c r="AF51" s="44"/>
    </row>
    <row r="52" spans="1:32" s="45" customFormat="1" ht="22.5" customHeight="1">
      <c r="A52" s="26">
        <v>336</v>
      </c>
      <c r="B52" s="26" t="s">
        <v>0</v>
      </c>
      <c r="C52" s="26">
        <v>25</v>
      </c>
      <c r="D52" s="26" t="s">
        <v>9</v>
      </c>
      <c r="E52" s="27" t="str">
        <f t="shared" si="0"/>
        <v>きく-25-B</v>
      </c>
      <c r="F52" s="28" t="s">
        <v>8</v>
      </c>
      <c r="G52" s="29"/>
      <c r="H52" s="30" t="s">
        <v>119</v>
      </c>
      <c r="I52" s="31" t="s">
        <v>424</v>
      </c>
      <c r="J52" s="32">
        <v>19338</v>
      </c>
      <c r="K52" s="33" t="str">
        <f t="shared" si="1"/>
        <v>58歳</v>
      </c>
      <c r="L52" s="34" t="s">
        <v>73</v>
      </c>
      <c r="M52" s="35">
        <f t="shared" si="2"/>
      </c>
      <c r="N52" s="36" t="str">
        <f t="shared" si="3"/>
        <v>静岡:</v>
      </c>
      <c r="O52" s="37">
        <v>22</v>
      </c>
      <c r="P52" s="38">
        <f t="shared" si="4"/>
      </c>
      <c r="Q52" s="38">
        <f t="shared" si="5"/>
      </c>
      <c r="R52" s="38">
        <f t="shared" si="6"/>
      </c>
      <c r="S52" s="38">
        <f t="shared" si="8"/>
      </c>
      <c r="T52" s="39"/>
      <c r="U52" s="39" t="s">
        <v>8</v>
      </c>
      <c r="V52" s="39"/>
      <c r="W52" s="40"/>
      <c r="X52" s="41" t="s">
        <v>572</v>
      </c>
      <c r="Y52" s="42" t="s">
        <v>43</v>
      </c>
      <c r="Z52" s="26"/>
      <c r="AA52" s="43" t="s">
        <v>8</v>
      </c>
      <c r="AB52" s="26"/>
      <c r="AC52" s="26"/>
      <c r="AD52" s="26">
        <v>11</v>
      </c>
      <c r="AE52" s="26">
        <v>11</v>
      </c>
      <c r="AF52" s="44"/>
    </row>
    <row r="53" spans="1:32" s="45" customFormat="1" ht="22.5" customHeight="1">
      <c r="A53" s="26">
        <v>337</v>
      </c>
      <c r="B53" s="26" t="s">
        <v>0</v>
      </c>
      <c r="C53" s="26">
        <v>26</v>
      </c>
      <c r="D53" s="26" t="s">
        <v>7</v>
      </c>
      <c r="E53" s="27" t="str">
        <f t="shared" si="0"/>
        <v>きく-26-A</v>
      </c>
      <c r="F53" s="28" t="s">
        <v>8</v>
      </c>
      <c r="G53" s="28"/>
      <c r="H53" s="46" t="s">
        <v>120</v>
      </c>
      <c r="I53" s="31" t="s">
        <v>491</v>
      </c>
      <c r="J53" s="32">
        <v>20410</v>
      </c>
      <c r="K53" s="33" t="str">
        <f t="shared" si="1"/>
        <v>55歳</v>
      </c>
      <c r="L53" s="35" t="s">
        <v>88</v>
      </c>
      <c r="M53" s="35">
        <f t="shared" si="2"/>
      </c>
      <c r="N53" s="36" t="str">
        <f t="shared" si="3"/>
        <v>兵庫:</v>
      </c>
      <c r="O53" s="37">
        <v>28</v>
      </c>
      <c r="P53" s="38">
        <f t="shared" si="4"/>
      </c>
      <c r="Q53" s="38">
        <f t="shared" si="5"/>
      </c>
      <c r="R53" s="38">
        <f t="shared" si="6"/>
      </c>
      <c r="S53" s="38">
        <f t="shared" si="8"/>
      </c>
      <c r="T53" s="47"/>
      <c r="U53" s="39" t="s">
        <v>8</v>
      </c>
      <c r="V53" s="47" t="s">
        <v>336</v>
      </c>
      <c r="W53" s="48" t="s">
        <v>121</v>
      </c>
      <c r="X53" s="41" t="s">
        <v>572</v>
      </c>
      <c r="Y53" s="50" t="s">
        <v>43</v>
      </c>
      <c r="Z53" s="51"/>
      <c r="AA53" s="43" t="s">
        <v>8</v>
      </c>
      <c r="AB53" s="51"/>
      <c r="AC53" s="26"/>
      <c r="AD53" s="26">
        <v>3</v>
      </c>
      <c r="AE53" s="26">
        <v>3</v>
      </c>
      <c r="AF53" s="44"/>
    </row>
    <row r="54" spans="1:32" s="45" customFormat="1" ht="22.5" customHeight="1">
      <c r="A54" s="26">
        <v>338</v>
      </c>
      <c r="B54" s="26" t="s">
        <v>0</v>
      </c>
      <c r="C54" s="26">
        <v>26</v>
      </c>
      <c r="D54" s="26" t="s">
        <v>9</v>
      </c>
      <c r="E54" s="27" t="str">
        <f t="shared" si="0"/>
        <v>きく-26-B</v>
      </c>
      <c r="F54" s="28" t="s">
        <v>8</v>
      </c>
      <c r="G54" s="29"/>
      <c r="H54" s="30" t="s">
        <v>122</v>
      </c>
      <c r="I54" s="31" t="s">
        <v>485</v>
      </c>
      <c r="J54" s="32">
        <v>20233</v>
      </c>
      <c r="K54" s="33" t="str">
        <f t="shared" si="1"/>
        <v>55歳</v>
      </c>
      <c r="L54" s="34" t="s">
        <v>88</v>
      </c>
      <c r="M54" s="35">
        <f t="shared" si="2"/>
      </c>
      <c r="N54" s="36" t="str">
        <f t="shared" si="3"/>
        <v>兵庫:</v>
      </c>
      <c r="O54" s="37">
        <v>28</v>
      </c>
      <c r="P54" s="38">
        <f t="shared" si="4"/>
      </c>
      <c r="Q54" s="38">
        <f t="shared" si="5"/>
      </c>
      <c r="R54" s="38">
        <f t="shared" si="6"/>
      </c>
      <c r="S54" s="38">
        <f t="shared" si="8"/>
      </c>
      <c r="T54" s="39"/>
      <c r="U54" s="39" t="s">
        <v>8</v>
      </c>
      <c r="V54" s="39" t="s">
        <v>336</v>
      </c>
      <c r="W54" s="40" t="s">
        <v>121</v>
      </c>
      <c r="X54" s="41" t="s">
        <v>572</v>
      </c>
      <c r="Y54" s="42" t="s">
        <v>43</v>
      </c>
      <c r="Z54" s="26"/>
      <c r="AA54" s="43" t="s">
        <v>8</v>
      </c>
      <c r="AB54" s="26"/>
      <c r="AC54" s="26"/>
      <c r="AD54" s="26">
        <v>3</v>
      </c>
      <c r="AE54" s="26">
        <v>3</v>
      </c>
      <c r="AF54" s="44"/>
    </row>
    <row r="55" spans="1:32" s="45" customFormat="1" ht="22.5" customHeight="1">
      <c r="A55" s="26">
        <v>339</v>
      </c>
      <c r="B55" s="26" t="s">
        <v>0</v>
      </c>
      <c r="C55" s="26">
        <v>27</v>
      </c>
      <c r="D55" s="26" t="s">
        <v>7</v>
      </c>
      <c r="E55" s="27" t="str">
        <f t="shared" si="0"/>
        <v>きく-27-A</v>
      </c>
      <c r="F55" s="28" t="s">
        <v>8</v>
      </c>
      <c r="G55" s="28"/>
      <c r="H55" s="46" t="s">
        <v>123</v>
      </c>
      <c r="I55" s="31" t="s">
        <v>537</v>
      </c>
      <c r="J55" s="32">
        <v>19719</v>
      </c>
      <c r="K55" s="33" t="str">
        <f t="shared" si="1"/>
        <v>57歳</v>
      </c>
      <c r="L55" s="35" t="s">
        <v>76</v>
      </c>
      <c r="M55" s="35">
        <f t="shared" si="2"/>
      </c>
      <c r="N55" s="36" t="str">
        <f t="shared" si="3"/>
        <v>山口:</v>
      </c>
      <c r="O55" s="37">
        <v>35</v>
      </c>
      <c r="P55" s="38">
        <f t="shared" si="4"/>
      </c>
      <c r="Q55" s="38">
        <f t="shared" si="5"/>
      </c>
      <c r="R55" s="38">
        <f t="shared" si="6"/>
      </c>
      <c r="S55" s="38">
        <f t="shared" si="8"/>
      </c>
      <c r="T55" s="47" t="s">
        <v>8</v>
      </c>
      <c r="U55" s="39"/>
      <c r="V55" s="47"/>
      <c r="W55" s="48"/>
      <c r="X55" s="41" t="s">
        <v>572</v>
      </c>
      <c r="Y55" s="50" t="s">
        <v>43</v>
      </c>
      <c r="Z55" s="51"/>
      <c r="AA55" s="43" t="s">
        <v>8</v>
      </c>
      <c r="AB55" s="51"/>
      <c r="AC55" s="26"/>
      <c r="AD55" s="26">
        <v>4</v>
      </c>
      <c r="AE55" s="26">
        <v>4</v>
      </c>
      <c r="AF55" s="44"/>
    </row>
    <row r="56" spans="1:32" s="45" customFormat="1" ht="22.5" customHeight="1">
      <c r="A56" s="26">
        <v>340</v>
      </c>
      <c r="B56" s="26" t="s">
        <v>0</v>
      </c>
      <c r="C56" s="26">
        <v>27</v>
      </c>
      <c r="D56" s="26" t="s">
        <v>9</v>
      </c>
      <c r="E56" s="27" t="str">
        <f t="shared" si="0"/>
        <v>きく-27-B</v>
      </c>
      <c r="F56" s="28" t="s">
        <v>8</v>
      </c>
      <c r="G56" s="29"/>
      <c r="H56" s="30" t="s">
        <v>124</v>
      </c>
      <c r="I56" s="31" t="s">
        <v>538</v>
      </c>
      <c r="J56" s="32">
        <v>19063</v>
      </c>
      <c r="K56" s="33" t="str">
        <f t="shared" si="1"/>
        <v>59歳</v>
      </c>
      <c r="L56" s="34" t="s">
        <v>76</v>
      </c>
      <c r="M56" s="35">
        <f t="shared" si="2"/>
      </c>
      <c r="N56" s="36" t="str">
        <f t="shared" si="3"/>
        <v>山口:</v>
      </c>
      <c r="O56" s="37">
        <v>35</v>
      </c>
      <c r="P56" s="38">
        <f t="shared" si="4"/>
      </c>
      <c r="Q56" s="38">
        <f t="shared" si="5"/>
      </c>
      <c r="R56" s="38">
        <f t="shared" si="6"/>
      </c>
      <c r="S56" s="38">
        <f t="shared" si="8"/>
      </c>
      <c r="T56" s="39"/>
      <c r="U56" s="39" t="s">
        <v>8</v>
      </c>
      <c r="V56" s="39"/>
      <c r="W56" s="40"/>
      <c r="X56" s="41" t="s">
        <v>572</v>
      </c>
      <c r="Y56" s="42" t="s">
        <v>43</v>
      </c>
      <c r="Z56" s="26"/>
      <c r="AA56" s="43" t="s">
        <v>8</v>
      </c>
      <c r="AB56" s="26"/>
      <c r="AC56" s="26" t="s">
        <v>627</v>
      </c>
      <c r="AD56" s="26">
        <v>4</v>
      </c>
      <c r="AE56" s="26">
        <v>4</v>
      </c>
      <c r="AF56" s="44"/>
    </row>
    <row r="57" spans="1:32" s="45" customFormat="1" ht="22.5" customHeight="1">
      <c r="A57" s="26">
        <v>341</v>
      </c>
      <c r="B57" s="26" t="s">
        <v>0</v>
      </c>
      <c r="C57" s="26">
        <v>28</v>
      </c>
      <c r="D57" s="26" t="s">
        <v>7</v>
      </c>
      <c r="E57" s="27" t="str">
        <f t="shared" si="0"/>
        <v>きく-28-A</v>
      </c>
      <c r="F57" s="28" t="s">
        <v>8</v>
      </c>
      <c r="G57" s="28"/>
      <c r="H57" s="46" t="s">
        <v>125</v>
      </c>
      <c r="I57" s="31" t="s">
        <v>385</v>
      </c>
      <c r="J57" s="32">
        <v>18898</v>
      </c>
      <c r="K57" s="33" t="str">
        <f t="shared" si="1"/>
        <v>59歳</v>
      </c>
      <c r="L57" s="35" t="s">
        <v>126</v>
      </c>
      <c r="M57" s="35">
        <f t="shared" si="2"/>
      </c>
      <c r="N57" s="36" t="str">
        <f t="shared" si="3"/>
        <v>千葉:</v>
      </c>
      <c r="O57" s="37">
        <v>12</v>
      </c>
      <c r="P57" s="38">
        <f t="shared" si="4"/>
      </c>
      <c r="Q57" s="38">
        <f t="shared" si="5"/>
      </c>
      <c r="R57" s="38">
        <f t="shared" si="6"/>
      </c>
      <c r="S57" s="38">
        <f t="shared" si="8"/>
      </c>
      <c r="T57" s="47"/>
      <c r="U57" s="39" t="s">
        <v>8</v>
      </c>
      <c r="V57" s="47" t="s">
        <v>336</v>
      </c>
      <c r="W57" s="48"/>
      <c r="X57" s="41" t="s">
        <v>572</v>
      </c>
      <c r="Y57" s="50" t="s">
        <v>43</v>
      </c>
      <c r="Z57" s="51"/>
      <c r="AA57" s="43" t="s">
        <v>8</v>
      </c>
      <c r="AB57" s="51"/>
      <c r="AC57" s="26"/>
      <c r="AD57" s="26">
        <v>11</v>
      </c>
      <c r="AE57" s="26"/>
      <c r="AF57" s="44"/>
    </row>
    <row r="58" spans="1:32" s="45" customFormat="1" ht="22.5" customHeight="1">
      <c r="A58" s="26">
        <v>342</v>
      </c>
      <c r="B58" s="26" t="s">
        <v>0</v>
      </c>
      <c r="C58" s="26">
        <v>28</v>
      </c>
      <c r="D58" s="26" t="s">
        <v>9</v>
      </c>
      <c r="E58" s="27" t="str">
        <f t="shared" si="0"/>
        <v>きく-28-B</v>
      </c>
      <c r="F58" s="28" t="s">
        <v>8</v>
      </c>
      <c r="G58" s="29"/>
      <c r="H58" s="30" t="s">
        <v>127</v>
      </c>
      <c r="I58" s="31" t="s">
        <v>391</v>
      </c>
      <c r="J58" s="32">
        <v>18923</v>
      </c>
      <c r="K58" s="33" t="str">
        <f t="shared" si="1"/>
        <v>59歳</v>
      </c>
      <c r="L58" s="34" t="s">
        <v>126</v>
      </c>
      <c r="M58" s="35">
        <f t="shared" si="2"/>
      </c>
      <c r="N58" s="36" t="str">
        <f t="shared" si="3"/>
        <v>千葉:</v>
      </c>
      <c r="O58" s="37">
        <v>12</v>
      </c>
      <c r="P58" s="38">
        <f t="shared" si="4"/>
      </c>
      <c r="Q58" s="38">
        <f t="shared" si="5"/>
      </c>
      <c r="R58" s="38">
        <f t="shared" si="6"/>
      </c>
      <c r="S58" s="38">
        <f t="shared" si="8"/>
      </c>
      <c r="T58" s="39"/>
      <c r="U58" s="39" t="s">
        <v>8</v>
      </c>
      <c r="V58" s="39" t="s">
        <v>336</v>
      </c>
      <c r="W58" s="40"/>
      <c r="X58" s="41" t="s">
        <v>572</v>
      </c>
      <c r="Y58" s="42" t="s">
        <v>43</v>
      </c>
      <c r="Z58" s="26"/>
      <c r="AA58" s="43" t="s">
        <v>8</v>
      </c>
      <c r="AB58" s="26"/>
      <c r="AC58" s="26"/>
      <c r="AD58" s="26">
        <v>11</v>
      </c>
      <c r="AE58" s="26"/>
      <c r="AF58" s="44"/>
    </row>
    <row r="59" spans="1:32" s="45" customFormat="1" ht="22.5" customHeight="1">
      <c r="A59" s="26">
        <v>343</v>
      </c>
      <c r="B59" s="26" t="s">
        <v>0</v>
      </c>
      <c r="C59" s="26">
        <v>29</v>
      </c>
      <c r="D59" s="26" t="s">
        <v>370</v>
      </c>
      <c r="E59" s="27" t="str">
        <f t="shared" si="0"/>
        <v>きく-29-A</v>
      </c>
      <c r="F59" s="28" t="s">
        <v>8</v>
      </c>
      <c r="G59" s="28"/>
      <c r="H59" s="46" t="s">
        <v>128</v>
      </c>
      <c r="I59" s="31" t="s">
        <v>371</v>
      </c>
      <c r="J59" s="32">
        <v>18699</v>
      </c>
      <c r="K59" s="33" t="str">
        <f t="shared" si="1"/>
        <v>60歳</v>
      </c>
      <c r="L59" s="35" t="s">
        <v>129</v>
      </c>
      <c r="M59" s="35" t="str">
        <f t="shared" si="2"/>
        <v>還暦</v>
      </c>
      <c r="N59" s="36" t="str">
        <f t="shared" si="3"/>
        <v>群馬:還暦</v>
      </c>
      <c r="O59" s="37">
        <v>10</v>
      </c>
      <c r="P59" s="38">
        <f t="shared" si="4"/>
      </c>
      <c r="Q59" s="38">
        <f t="shared" si="5"/>
      </c>
      <c r="R59" s="38">
        <f t="shared" si="6"/>
      </c>
      <c r="S59" s="38" t="str">
        <f t="shared" si="8"/>
        <v>○</v>
      </c>
      <c r="T59" s="47"/>
      <c r="U59" s="39" t="s">
        <v>8</v>
      </c>
      <c r="V59" s="47" t="s">
        <v>336</v>
      </c>
      <c r="W59" s="48" t="s">
        <v>121</v>
      </c>
      <c r="X59" s="41" t="s">
        <v>572</v>
      </c>
      <c r="Y59" s="50" t="s">
        <v>43</v>
      </c>
      <c r="Z59" s="51"/>
      <c r="AA59" s="43" t="s">
        <v>8</v>
      </c>
      <c r="AB59" s="51"/>
      <c r="AC59" s="26"/>
      <c r="AD59" s="26">
        <v>3</v>
      </c>
      <c r="AE59" s="26">
        <v>3</v>
      </c>
      <c r="AF59" s="44"/>
    </row>
    <row r="60" spans="1:32" s="45" customFormat="1" ht="22.5" customHeight="1">
      <c r="A60" s="26">
        <v>344</v>
      </c>
      <c r="B60" s="26" t="s">
        <v>0</v>
      </c>
      <c r="C60" s="26">
        <v>29</v>
      </c>
      <c r="D60" s="26" t="s">
        <v>9</v>
      </c>
      <c r="E60" s="27" t="str">
        <f t="shared" si="0"/>
        <v>きく-29-B</v>
      </c>
      <c r="F60" s="28" t="s">
        <v>8</v>
      </c>
      <c r="G60" s="29"/>
      <c r="H60" s="30" t="s">
        <v>130</v>
      </c>
      <c r="I60" s="31" t="s">
        <v>369</v>
      </c>
      <c r="J60" s="32">
        <v>18868</v>
      </c>
      <c r="K60" s="33" t="str">
        <f t="shared" si="1"/>
        <v>59歳</v>
      </c>
      <c r="L60" s="34" t="s">
        <v>129</v>
      </c>
      <c r="M60" s="35">
        <f t="shared" si="2"/>
      </c>
      <c r="N60" s="36" t="str">
        <f t="shared" si="3"/>
        <v>群馬:</v>
      </c>
      <c r="O60" s="37">
        <v>10</v>
      </c>
      <c r="P60" s="38">
        <f t="shared" si="4"/>
      </c>
      <c r="Q60" s="38">
        <f t="shared" si="5"/>
      </c>
      <c r="R60" s="38">
        <f t="shared" si="6"/>
      </c>
      <c r="S60" s="38">
        <f t="shared" si="8"/>
      </c>
      <c r="T60" s="39"/>
      <c r="U60" s="39" t="s">
        <v>8</v>
      </c>
      <c r="V60" s="39" t="s">
        <v>336</v>
      </c>
      <c r="W60" s="40" t="s">
        <v>121</v>
      </c>
      <c r="X60" s="41" t="s">
        <v>572</v>
      </c>
      <c r="Y60" s="42" t="s">
        <v>43</v>
      </c>
      <c r="Z60" s="26"/>
      <c r="AA60" s="43" t="s">
        <v>8</v>
      </c>
      <c r="AB60" s="26"/>
      <c r="AC60" s="26"/>
      <c r="AD60" s="26">
        <v>3</v>
      </c>
      <c r="AE60" s="26">
        <v>3</v>
      </c>
      <c r="AF60" s="44"/>
    </row>
    <row r="61" spans="1:32" s="45" customFormat="1" ht="22.5" customHeight="1">
      <c r="A61" s="26">
        <v>345</v>
      </c>
      <c r="B61" s="26" t="s">
        <v>0</v>
      </c>
      <c r="C61" s="26">
        <v>30</v>
      </c>
      <c r="D61" s="26" t="s">
        <v>7</v>
      </c>
      <c r="E61" s="27" t="str">
        <f t="shared" si="0"/>
        <v>きく-30-A</v>
      </c>
      <c r="F61" s="28" t="s">
        <v>8</v>
      </c>
      <c r="G61" s="28"/>
      <c r="H61" s="46" t="s">
        <v>131</v>
      </c>
      <c r="I61" s="31" t="s">
        <v>474</v>
      </c>
      <c r="J61" s="32">
        <v>18444</v>
      </c>
      <c r="K61" s="33" t="str">
        <f t="shared" si="1"/>
        <v>60歳</v>
      </c>
      <c r="L61" s="35" t="s">
        <v>47</v>
      </c>
      <c r="M61" s="35" t="str">
        <f t="shared" si="2"/>
        <v>還暦</v>
      </c>
      <c r="N61" s="36" t="str">
        <f t="shared" si="3"/>
        <v>大阪:還暦</v>
      </c>
      <c r="O61" s="37">
        <v>27</v>
      </c>
      <c r="P61" s="38">
        <f t="shared" si="4"/>
      </c>
      <c r="Q61" s="38">
        <f t="shared" si="5"/>
      </c>
      <c r="R61" s="38">
        <f t="shared" si="6"/>
      </c>
      <c r="S61" s="38" t="str">
        <f t="shared" si="8"/>
        <v>○</v>
      </c>
      <c r="T61" s="47"/>
      <c r="U61" s="39" t="s">
        <v>8</v>
      </c>
      <c r="V61" s="47"/>
      <c r="W61" s="48"/>
      <c r="X61" s="41" t="s">
        <v>572</v>
      </c>
      <c r="Y61" s="50" t="s">
        <v>43</v>
      </c>
      <c r="Z61" s="51"/>
      <c r="AA61" s="43" t="s">
        <v>8</v>
      </c>
      <c r="AB61" s="51"/>
      <c r="AC61" s="26"/>
      <c r="AD61" s="26">
        <v>10</v>
      </c>
      <c r="AE61" s="26">
        <v>10</v>
      </c>
      <c r="AF61" s="44"/>
    </row>
    <row r="62" spans="1:32" s="45" customFormat="1" ht="22.5" customHeight="1">
      <c r="A62" s="26">
        <v>346</v>
      </c>
      <c r="B62" s="26" t="s">
        <v>0</v>
      </c>
      <c r="C62" s="26">
        <v>30</v>
      </c>
      <c r="D62" s="26" t="s">
        <v>9</v>
      </c>
      <c r="E62" s="27" t="str">
        <f t="shared" si="0"/>
        <v>きく-30-B</v>
      </c>
      <c r="F62" s="28" t="s">
        <v>8</v>
      </c>
      <c r="G62" s="29"/>
      <c r="H62" s="30" t="s">
        <v>132</v>
      </c>
      <c r="I62" s="31" t="s">
        <v>458</v>
      </c>
      <c r="J62" s="32">
        <v>18114</v>
      </c>
      <c r="K62" s="33" t="str">
        <f t="shared" si="1"/>
        <v>61歳</v>
      </c>
      <c r="L62" s="34" t="s">
        <v>47</v>
      </c>
      <c r="M62" s="35">
        <f t="shared" si="2"/>
      </c>
      <c r="N62" s="36" t="str">
        <f t="shared" si="3"/>
        <v>大阪:</v>
      </c>
      <c r="O62" s="37">
        <v>27</v>
      </c>
      <c r="P62" s="38">
        <f t="shared" si="4"/>
      </c>
      <c r="Q62" s="38">
        <f t="shared" si="5"/>
      </c>
      <c r="R62" s="38">
        <f t="shared" si="6"/>
      </c>
      <c r="S62" s="38">
        <f t="shared" si="8"/>
      </c>
      <c r="T62" s="39"/>
      <c r="U62" s="39" t="s">
        <v>8</v>
      </c>
      <c r="V62" s="39"/>
      <c r="W62" s="40"/>
      <c r="X62" s="41" t="s">
        <v>572</v>
      </c>
      <c r="Y62" s="42" t="s">
        <v>43</v>
      </c>
      <c r="Z62" s="26"/>
      <c r="AA62" s="43" t="s">
        <v>8</v>
      </c>
      <c r="AB62" s="26"/>
      <c r="AC62" s="26"/>
      <c r="AD62" s="26">
        <v>10</v>
      </c>
      <c r="AE62" s="26">
        <v>10</v>
      </c>
      <c r="AF62" s="44"/>
    </row>
    <row r="63" spans="1:32" s="45" customFormat="1" ht="22.5" customHeight="1">
      <c r="A63" s="26">
        <v>347</v>
      </c>
      <c r="B63" s="26" t="s">
        <v>0</v>
      </c>
      <c r="C63" s="26">
        <v>31</v>
      </c>
      <c r="D63" s="26" t="s">
        <v>7</v>
      </c>
      <c r="E63" s="27" t="str">
        <f t="shared" si="0"/>
        <v>きく-31-A</v>
      </c>
      <c r="F63" s="28" t="s">
        <v>8</v>
      </c>
      <c r="G63" s="28"/>
      <c r="H63" s="46" t="s">
        <v>133</v>
      </c>
      <c r="I63" s="31" t="s">
        <v>544</v>
      </c>
      <c r="J63" s="32">
        <v>18683</v>
      </c>
      <c r="K63" s="33" t="str">
        <f t="shared" si="1"/>
        <v>60歳</v>
      </c>
      <c r="L63" s="35" t="s">
        <v>134</v>
      </c>
      <c r="M63" s="35" t="str">
        <f t="shared" si="2"/>
        <v>還暦</v>
      </c>
      <c r="N63" s="36" t="str">
        <f t="shared" si="3"/>
        <v>徳島:還暦</v>
      </c>
      <c r="O63" s="37">
        <v>36</v>
      </c>
      <c r="P63" s="38">
        <f t="shared" si="4"/>
      </c>
      <c r="Q63" s="38">
        <f t="shared" si="5"/>
      </c>
      <c r="R63" s="38">
        <f t="shared" si="6"/>
      </c>
      <c r="S63" s="38" t="str">
        <f t="shared" si="8"/>
        <v>○</v>
      </c>
      <c r="T63" s="47" t="s">
        <v>8</v>
      </c>
      <c r="U63" s="39"/>
      <c r="V63" s="47"/>
      <c r="W63" s="48"/>
      <c r="X63" s="41" t="s">
        <v>572</v>
      </c>
      <c r="Y63" s="50" t="s">
        <v>43</v>
      </c>
      <c r="Z63" s="51"/>
      <c r="AA63" s="43" t="s">
        <v>8</v>
      </c>
      <c r="AB63" s="51"/>
      <c r="AC63" s="26"/>
      <c r="AD63" s="26">
        <v>2</v>
      </c>
      <c r="AE63" s="26"/>
      <c r="AF63" s="44"/>
    </row>
    <row r="64" spans="1:32" s="45" customFormat="1" ht="22.5" customHeight="1">
      <c r="A64" s="26">
        <v>348</v>
      </c>
      <c r="B64" s="26" t="s">
        <v>0</v>
      </c>
      <c r="C64" s="26">
        <v>31</v>
      </c>
      <c r="D64" s="26" t="s">
        <v>9</v>
      </c>
      <c r="E64" s="27" t="str">
        <f t="shared" si="0"/>
        <v>きく-31-B</v>
      </c>
      <c r="F64" s="28" t="s">
        <v>8</v>
      </c>
      <c r="G64" s="29"/>
      <c r="H64" s="30" t="s">
        <v>135</v>
      </c>
      <c r="I64" s="31" t="s">
        <v>548</v>
      </c>
      <c r="J64" s="32">
        <v>18981</v>
      </c>
      <c r="K64" s="33" t="str">
        <f t="shared" si="1"/>
        <v>59歳</v>
      </c>
      <c r="L64" s="34" t="s">
        <v>134</v>
      </c>
      <c r="M64" s="35">
        <f t="shared" si="2"/>
      </c>
      <c r="N64" s="36" t="str">
        <f t="shared" si="3"/>
        <v>徳島:</v>
      </c>
      <c r="O64" s="37">
        <v>36</v>
      </c>
      <c r="P64" s="38">
        <f t="shared" si="4"/>
      </c>
      <c r="Q64" s="38">
        <f t="shared" si="5"/>
      </c>
      <c r="R64" s="38">
        <f t="shared" si="6"/>
      </c>
      <c r="S64" s="38">
        <f t="shared" si="8"/>
      </c>
      <c r="T64" s="39" t="s">
        <v>8</v>
      </c>
      <c r="U64" s="39"/>
      <c r="V64" s="39"/>
      <c r="W64" s="40"/>
      <c r="X64" s="41" t="s">
        <v>572</v>
      </c>
      <c r="Y64" s="42" t="s">
        <v>43</v>
      </c>
      <c r="Z64" s="26"/>
      <c r="AA64" s="43" t="s">
        <v>8</v>
      </c>
      <c r="AB64" s="26"/>
      <c r="AC64" s="26"/>
      <c r="AD64" s="26">
        <v>2</v>
      </c>
      <c r="AE64" s="26"/>
      <c r="AF64" s="44"/>
    </row>
    <row r="65" spans="1:32" s="45" customFormat="1" ht="22.5" customHeight="1">
      <c r="A65" s="26">
        <v>349</v>
      </c>
      <c r="B65" s="26" t="s">
        <v>0</v>
      </c>
      <c r="C65" s="26">
        <v>32</v>
      </c>
      <c r="D65" s="26" t="s">
        <v>7</v>
      </c>
      <c r="E65" s="27" t="str">
        <f t="shared" si="0"/>
        <v>きく-32-A</v>
      </c>
      <c r="F65" s="28" t="s">
        <v>8</v>
      </c>
      <c r="G65" s="28"/>
      <c r="H65" s="46" t="s">
        <v>136</v>
      </c>
      <c r="I65" s="31" t="s">
        <v>481</v>
      </c>
      <c r="J65" s="32">
        <v>20090</v>
      </c>
      <c r="K65" s="33" t="str">
        <f t="shared" si="1"/>
        <v>56歳</v>
      </c>
      <c r="L65" s="35" t="s">
        <v>88</v>
      </c>
      <c r="M65" s="35">
        <f t="shared" si="2"/>
      </c>
      <c r="N65" s="36" t="str">
        <f t="shared" si="3"/>
        <v>兵庫:</v>
      </c>
      <c r="O65" s="37">
        <v>28</v>
      </c>
      <c r="P65" s="38">
        <f t="shared" si="4"/>
      </c>
      <c r="Q65" s="38">
        <f t="shared" si="5"/>
      </c>
      <c r="R65" s="38">
        <f t="shared" si="6"/>
      </c>
      <c r="S65" s="38">
        <f t="shared" si="8"/>
      </c>
      <c r="T65" s="47"/>
      <c r="U65" s="39" t="s">
        <v>8</v>
      </c>
      <c r="V65" s="47"/>
      <c r="W65" s="48"/>
      <c r="X65" s="41"/>
      <c r="Y65" s="50" t="s">
        <v>43</v>
      </c>
      <c r="Z65" s="51"/>
      <c r="AA65" s="43" t="s">
        <v>8</v>
      </c>
      <c r="AB65" s="51"/>
      <c r="AC65" s="117"/>
      <c r="AD65" s="26">
        <v>9</v>
      </c>
      <c r="AE65" s="26">
        <v>9</v>
      </c>
      <c r="AF65" s="44"/>
    </row>
    <row r="66" spans="1:32" s="45" customFormat="1" ht="22.5" customHeight="1">
      <c r="A66" s="26">
        <v>350</v>
      </c>
      <c r="B66" s="26" t="s">
        <v>0</v>
      </c>
      <c r="C66" s="26">
        <v>32</v>
      </c>
      <c r="D66" s="26" t="s">
        <v>9</v>
      </c>
      <c r="E66" s="27" t="str">
        <f t="shared" si="0"/>
        <v>きく-32-B</v>
      </c>
      <c r="F66" s="28" t="s">
        <v>8</v>
      </c>
      <c r="G66" s="29"/>
      <c r="H66" s="30" t="s">
        <v>137</v>
      </c>
      <c r="I66" s="31" t="s">
        <v>484</v>
      </c>
      <c r="J66" s="32">
        <v>19407</v>
      </c>
      <c r="K66" s="33" t="str">
        <f t="shared" si="1"/>
        <v>58歳</v>
      </c>
      <c r="L66" s="34" t="s">
        <v>88</v>
      </c>
      <c r="M66" s="35">
        <f t="shared" si="2"/>
      </c>
      <c r="N66" s="36" t="str">
        <f t="shared" si="3"/>
        <v>兵庫:</v>
      </c>
      <c r="O66" s="37">
        <v>28</v>
      </c>
      <c r="P66" s="38">
        <f t="shared" si="4"/>
      </c>
      <c r="Q66" s="38">
        <f t="shared" si="5"/>
      </c>
      <c r="R66" s="38">
        <f t="shared" si="6"/>
      </c>
      <c r="S66" s="38">
        <f t="shared" si="8"/>
      </c>
      <c r="T66" s="39"/>
      <c r="U66" s="39" t="s">
        <v>8</v>
      </c>
      <c r="V66" s="39" t="s">
        <v>336</v>
      </c>
      <c r="W66" s="40"/>
      <c r="X66" s="41"/>
      <c r="Y66" s="42" t="s">
        <v>43</v>
      </c>
      <c r="Z66" s="26"/>
      <c r="AA66" s="43" t="s">
        <v>8</v>
      </c>
      <c r="AB66" s="26"/>
      <c r="AC66" s="26"/>
      <c r="AD66" s="26">
        <v>9</v>
      </c>
      <c r="AE66" s="26">
        <v>9</v>
      </c>
      <c r="AF66" s="44"/>
    </row>
    <row r="67" spans="1:32" s="45" customFormat="1" ht="22.5" customHeight="1">
      <c r="A67" s="26">
        <v>351</v>
      </c>
      <c r="B67" s="26" t="s">
        <v>0</v>
      </c>
      <c r="C67" s="26">
        <v>33</v>
      </c>
      <c r="D67" s="26" t="s">
        <v>7</v>
      </c>
      <c r="E67" s="27" t="str">
        <f aca="true" t="shared" si="9" ref="E67:E130">B67&amp;"-"&amp;C67&amp;"-"&amp;D67</f>
        <v>きく-33-A</v>
      </c>
      <c r="F67" s="28" t="s">
        <v>8</v>
      </c>
      <c r="G67" s="28"/>
      <c r="H67" s="46" t="s">
        <v>138</v>
      </c>
      <c r="I67" s="31" t="s">
        <v>340</v>
      </c>
      <c r="J67" s="32">
        <v>19375</v>
      </c>
      <c r="K67" s="33" t="str">
        <f aca="true" t="shared" si="10" ref="K67:K130">IF(J67="","",DATEDIF(J67,"2011/4/1","y")&amp;"歳")</f>
        <v>58歳</v>
      </c>
      <c r="L67" s="35" t="s">
        <v>56</v>
      </c>
      <c r="M67" s="35">
        <f aca="true" t="shared" si="11" ref="M67:M130">IF(K67="60歳","還暦",IF(K67="70歳","古希",IF(K67="77歳","喜寿",IF(K67&gt;="80歳","長寿",""))))&amp;IF(W67="優勝",V67&amp;W67,"")</f>
      </c>
      <c r="N67" s="36" t="str">
        <f aca="true" t="shared" si="12" ref="N67:N130">L67&amp;":"&amp;M67</f>
        <v>北海道:</v>
      </c>
      <c r="O67" s="37">
        <v>1</v>
      </c>
      <c r="P67" s="38">
        <f aca="true" t="shared" si="13" ref="P67:P130">IF(K67&gt;="80歳","○","")</f>
      </c>
      <c r="Q67" s="38">
        <f aca="true" t="shared" si="14" ref="Q67:Q130">IF(K67="77歳","○","")</f>
      </c>
      <c r="R67" s="38">
        <f aca="true" t="shared" si="15" ref="R67:R130">IF(K67="70歳","○","")</f>
      </c>
      <c r="S67" s="38">
        <f aca="true" t="shared" si="16" ref="S67:S98">IF(K67="60歳","○","")</f>
      </c>
      <c r="T67" s="47" t="s">
        <v>8</v>
      </c>
      <c r="U67" s="39"/>
      <c r="V67" s="47"/>
      <c r="W67" s="48"/>
      <c r="X67" s="41" t="s">
        <v>572</v>
      </c>
      <c r="Y67" s="50" t="s">
        <v>43</v>
      </c>
      <c r="Z67" s="51"/>
      <c r="AA67" s="43" t="s">
        <v>8</v>
      </c>
      <c r="AB67" s="51"/>
      <c r="AC67" s="26" t="s">
        <v>596</v>
      </c>
      <c r="AD67" s="26"/>
      <c r="AE67" s="26"/>
      <c r="AF67" s="44"/>
    </row>
    <row r="68" spans="1:32" s="45" customFormat="1" ht="22.5" customHeight="1">
      <c r="A68" s="26">
        <v>352</v>
      </c>
      <c r="B68" s="26" t="s">
        <v>0</v>
      </c>
      <c r="C68" s="26">
        <v>33</v>
      </c>
      <c r="D68" s="26" t="s">
        <v>9</v>
      </c>
      <c r="E68" s="27" t="str">
        <f t="shared" si="9"/>
        <v>きく-33-B</v>
      </c>
      <c r="F68" s="28" t="s">
        <v>8</v>
      </c>
      <c r="G68" s="29"/>
      <c r="H68" s="30" t="s">
        <v>139</v>
      </c>
      <c r="I68" s="31" t="s">
        <v>338</v>
      </c>
      <c r="J68" s="32">
        <v>19363</v>
      </c>
      <c r="K68" s="33" t="str">
        <f t="shared" si="10"/>
        <v>58歳</v>
      </c>
      <c r="L68" s="34" t="s">
        <v>56</v>
      </c>
      <c r="M68" s="35">
        <f t="shared" si="11"/>
      </c>
      <c r="N68" s="36" t="str">
        <f t="shared" si="12"/>
        <v>北海道:</v>
      </c>
      <c r="O68" s="37">
        <v>1</v>
      </c>
      <c r="P68" s="38">
        <f t="shared" si="13"/>
      </c>
      <c r="Q68" s="38">
        <f t="shared" si="14"/>
      </c>
      <c r="R68" s="38">
        <f t="shared" si="15"/>
      </c>
      <c r="S68" s="38">
        <f t="shared" si="16"/>
      </c>
      <c r="T68" s="39" t="s">
        <v>8</v>
      </c>
      <c r="U68" s="39"/>
      <c r="V68" s="39"/>
      <c r="W68" s="40"/>
      <c r="X68" s="41" t="s">
        <v>572</v>
      </c>
      <c r="Y68" s="42" t="s">
        <v>43</v>
      </c>
      <c r="Z68" s="26"/>
      <c r="AA68" s="43" t="s">
        <v>8</v>
      </c>
      <c r="AB68" s="26"/>
      <c r="AC68" s="26" t="s">
        <v>596</v>
      </c>
      <c r="AD68" s="26"/>
      <c r="AE68" s="26"/>
      <c r="AF68" s="44"/>
    </row>
    <row r="69" spans="1:32" s="45" customFormat="1" ht="22.5" customHeight="1">
      <c r="A69" s="26">
        <v>353</v>
      </c>
      <c r="B69" s="26" t="s">
        <v>0</v>
      </c>
      <c r="C69" s="26">
        <v>34</v>
      </c>
      <c r="D69" s="26" t="s">
        <v>7</v>
      </c>
      <c r="E69" s="27" t="str">
        <f t="shared" si="9"/>
        <v>きく-34-A</v>
      </c>
      <c r="F69" s="28" t="s">
        <v>8</v>
      </c>
      <c r="G69" s="28"/>
      <c r="H69" s="46" t="s">
        <v>140</v>
      </c>
      <c r="I69" s="31" t="s">
        <v>524</v>
      </c>
      <c r="J69" s="32">
        <v>19327</v>
      </c>
      <c r="K69" s="33" t="str">
        <f t="shared" si="10"/>
        <v>58歳</v>
      </c>
      <c r="L69" s="35" t="s">
        <v>113</v>
      </c>
      <c r="M69" s="35">
        <f t="shared" si="11"/>
      </c>
      <c r="N69" s="36" t="str">
        <f t="shared" si="12"/>
        <v>岡山:</v>
      </c>
      <c r="O69" s="37">
        <v>33</v>
      </c>
      <c r="P69" s="38">
        <f t="shared" si="13"/>
      </c>
      <c r="Q69" s="38">
        <f t="shared" si="14"/>
      </c>
      <c r="R69" s="38">
        <f t="shared" si="15"/>
      </c>
      <c r="S69" s="38">
        <f t="shared" si="16"/>
      </c>
      <c r="T69" s="47" t="s">
        <v>8</v>
      </c>
      <c r="U69" s="39"/>
      <c r="V69" s="47"/>
      <c r="W69" s="48"/>
      <c r="X69" s="41" t="s">
        <v>572</v>
      </c>
      <c r="Y69" s="50" t="s">
        <v>43</v>
      </c>
      <c r="Z69" s="51"/>
      <c r="AA69" s="43" t="s">
        <v>8</v>
      </c>
      <c r="AB69" s="51"/>
      <c r="AC69" s="26" t="s">
        <v>624</v>
      </c>
      <c r="AD69" s="26"/>
      <c r="AE69" s="26"/>
      <c r="AF69" s="44"/>
    </row>
    <row r="70" spans="1:32" s="45" customFormat="1" ht="22.5" customHeight="1">
      <c r="A70" s="26">
        <v>354</v>
      </c>
      <c r="B70" s="26" t="s">
        <v>0</v>
      </c>
      <c r="C70" s="26">
        <v>34</v>
      </c>
      <c r="D70" s="26" t="s">
        <v>9</v>
      </c>
      <c r="E70" s="27" t="str">
        <f t="shared" si="9"/>
        <v>きく-34-B</v>
      </c>
      <c r="F70" s="28" t="s">
        <v>8</v>
      </c>
      <c r="G70" s="29"/>
      <c r="H70" s="30" t="s">
        <v>141</v>
      </c>
      <c r="I70" s="31" t="s">
        <v>522</v>
      </c>
      <c r="J70" s="32">
        <v>19318</v>
      </c>
      <c r="K70" s="33" t="str">
        <f t="shared" si="10"/>
        <v>58歳</v>
      </c>
      <c r="L70" s="34" t="s">
        <v>113</v>
      </c>
      <c r="M70" s="35">
        <f t="shared" si="11"/>
      </c>
      <c r="N70" s="36" t="str">
        <f t="shared" si="12"/>
        <v>岡山:</v>
      </c>
      <c r="O70" s="37">
        <v>33</v>
      </c>
      <c r="P70" s="38">
        <f t="shared" si="13"/>
      </c>
      <c r="Q70" s="38">
        <f t="shared" si="14"/>
      </c>
      <c r="R70" s="38">
        <f t="shared" si="15"/>
      </c>
      <c r="S70" s="38">
        <f t="shared" si="16"/>
      </c>
      <c r="T70" s="39" t="s">
        <v>8</v>
      </c>
      <c r="U70" s="39"/>
      <c r="V70" s="39"/>
      <c r="W70" s="40"/>
      <c r="X70" s="41" t="s">
        <v>572</v>
      </c>
      <c r="Y70" s="42" t="s">
        <v>43</v>
      </c>
      <c r="Z70" s="26"/>
      <c r="AA70" s="43" t="s">
        <v>8</v>
      </c>
      <c r="AB70" s="26"/>
      <c r="AC70" s="26" t="s">
        <v>624</v>
      </c>
      <c r="AD70" s="26"/>
      <c r="AE70" s="26"/>
      <c r="AF70" s="44"/>
    </row>
    <row r="71" spans="1:32" s="45" customFormat="1" ht="22.5" customHeight="1">
      <c r="A71" s="26">
        <v>355</v>
      </c>
      <c r="B71" s="26" t="s">
        <v>0</v>
      </c>
      <c r="C71" s="26">
        <v>35</v>
      </c>
      <c r="D71" s="26" t="s">
        <v>7</v>
      </c>
      <c r="E71" s="27" t="str">
        <f t="shared" si="9"/>
        <v>きく-35-A</v>
      </c>
      <c r="F71" s="28" t="s">
        <v>8</v>
      </c>
      <c r="G71" s="28"/>
      <c r="H71" s="46" t="s">
        <v>142</v>
      </c>
      <c r="I71" s="31" t="s">
        <v>506</v>
      </c>
      <c r="J71" s="32">
        <v>18660</v>
      </c>
      <c r="K71" s="33" t="str">
        <f t="shared" si="10"/>
        <v>60歳</v>
      </c>
      <c r="L71" s="35" t="s">
        <v>66</v>
      </c>
      <c r="M71" s="35" t="str">
        <f t="shared" si="11"/>
        <v>還暦</v>
      </c>
      <c r="N71" s="36" t="str">
        <f t="shared" si="12"/>
        <v>鳥取:還暦</v>
      </c>
      <c r="O71" s="37">
        <v>31</v>
      </c>
      <c r="P71" s="38">
        <f t="shared" si="13"/>
      </c>
      <c r="Q71" s="38">
        <f t="shared" si="14"/>
      </c>
      <c r="R71" s="38">
        <f t="shared" si="15"/>
      </c>
      <c r="S71" s="38" t="str">
        <f t="shared" si="16"/>
        <v>○</v>
      </c>
      <c r="T71" s="47" t="s">
        <v>8</v>
      </c>
      <c r="U71" s="39"/>
      <c r="V71" s="47"/>
      <c r="W71" s="48"/>
      <c r="X71" s="41" t="s">
        <v>572</v>
      </c>
      <c r="Y71" s="50" t="s">
        <v>43</v>
      </c>
      <c r="Z71" s="51"/>
      <c r="AA71" s="43" t="s">
        <v>8</v>
      </c>
      <c r="AB71" s="51"/>
      <c r="AC71" s="26"/>
      <c r="AD71" s="26"/>
      <c r="AE71" s="26"/>
      <c r="AF71" s="44"/>
    </row>
    <row r="72" spans="1:32" s="45" customFormat="1" ht="22.5" customHeight="1">
      <c r="A72" s="26">
        <v>356</v>
      </c>
      <c r="B72" s="26" t="s">
        <v>0</v>
      </c>
      <c r="C72" s="26">
        <v>35</v>
      </c>
      <c r="D72" s="26" t="s">
        <v>9</v>
      </c>
      <c r="E72" s="27" t="str">
        <f t="shared" si="9"/>
        <v>きく-35-B</v>
      </c>
      <c r="F72" s="28" t="s">
        <v>8</v>
      </c>
      <c r="G72" s="29"/>
      <c r="H72" s="30" t="s">
        <v>143</v>
      </c>
      <c r="I72" s="31" t="s">
        <v>500</v>
      </c>
      <c r="J72" s="32">
        <v>18819</v>
      </c>
      <c r="K72" s="33" t="str">
        <f t="shared" si="10"/>
        <v>59歳</v>
      </c>
      <c r="L72" s="34" t="s">
        <v>66</v>
      </c>
      <c r="M72" s="35">
        <f t="shared" si="11"/>
      </c>
      <c r="N72" s="36" t="str">
        <f t="shared" si="12"/>
        <v>鳥取:</v>
      </c>
      <c r="O72" s="37">
        <v>31</v>
      </c>
      <c r="P72" s="38">
        <f t="shared" si="13"/>
      </c>
      <c r="Q72" s="38">
        <f t="shared" si="14"/>
      </c>
      <c r="R72" s="38">
        <f t="shared" si="15"/>
      </c>
      <c r="S72" s="38">
        <f t="shared" si="16"/>
      </c>
      <c r="T72" s="39" t="s">
        <v>8</v>
      </c>
      <c r="U72" s="39"/>
      <c r="V72" s="39"/>
      <c r="W72" s="40"/>
      <c r="X72" s="41" t="s">
        <v>572</v>
      </c>
      <c r="Y72" s="42" t="s">
        <v>43</v>
      </c>
      <c r="Z72" s="26"/>
      <c r="AA72" s="43" t="s">
        <v>8</v>
      </c>
      <c r="AB72" s="26"/>
      <c r="AC72" s="26" t="s">
        <v>621</v>
      </c>
      <c r="AD72" s="26"/>
      <c r="AE72" s="26"/>
      <c r="AF72" s="44"/>
    </row>
    <row r="73" spans="1:32" s="45" customFormat="1" ht="22.5" customHeight="1">
      <c r="A73" s="26">
        <v>357</v>
      </c>
      <c r="B73" s="26" t="s">
        <v>0</v>
      </c>
      <c r="C73" s="26">
        <v>36</v>
      </c>
      <c r="D73" s="26" t="s">
        <v>7</v>
      </c>
      <c r="E73" s="27" t="str">
        <f t="shared" si="9"/>
        <v>きく-36-A</v>
      </c>
      <c r="F73" s="28" t="s">
        <v>8</v>
      </c>
      <c r="G73" s="28"/>
      <c r="H73" s="46" t="s">
        <v>144</v>
      </c>
      <c r="I73" s="31" t="s">
        <v>449</v>
      </c>
      <c r="J73" s="32">
        <v>19098</v>
      </c>
      <c r="K73" s="33" t="str">
        <f t="shared" si="10"/>
        <v>58歳</v>
      </c>
      <c r="L73" s="35" t="s">
        <v>68</v>
      </c>
      <c r="M73" s="35">
        <f t="shared" si="11"/>
      </c>
      <c r="N73" s="36" t="str">
        <f t="shared" si="12"/>
        <v>京都:</v>
      </c>
      <c r="O73" s="37">
        <v>26</v>
      </c>
      <c r="P73" s="38">
        <f t="shared" si="13"/>
      </c>
      <c r="Q73" s="38">
        <f t="shared" si="14"/>
      </c>
      <c r="R73" s="38">
        <f t="shared" si="15"/>
      </c>
      <c r="S73" s="38">
        <f t="shared" si="16"/>
      </c>
      <c r="T73" s="47" t="s">
        <v>8</v>
      </c>
      <c r="U73" s="39"/>
      <c r="V73" s="47" t="s">
        <v>336</v>
      </c>
      <c r="W73" s="48"/>
      <c r="X73" s="41" t="s">
        <v>572</v>
      </c>
      <c r="Y73" s="50" t="s">
        <v>43</v>
      </c>
      <c r="Z73" s="51"/>
      <c r="AA73" s="43" t="s">
        <v>8</v>
      </c>
      <c r="AB73" s="51"/>
      <c r="AC73" s="26"/>
      <c r="AD73" s="26"/>
      <c r="AE73" s="26"/>
      <c r="AF73" s="44"/>
    </row>
    <row r="74" spans="1:33" s="75" customFormat="1" ht="22.5" customHeight="1">
      <c r="A74" s="26">
        <v>358</v>
      </c>
      <c r="B74" s="26" t="s">
        <v>0</v>
      </c>
      <c r="C74" s="26">
        <v>36</v>
      </c>
      <c r="D74" s="26" t="s">
        <v>9</v>
      </c>
      <c r="E74" s="27" t="str">
        <f t="shared" si="9"/>
        <v>きく-36-B</v>
      </c>
      <c r="F74" s="28" t="s">
        <v>8</v>
      </c>
      <c r="G74" s="29"/>
      <c r="H74" s="30" t="s">
        <v>145</v>
      </c>
      <c r="I74" s="31" t="s">
        <v>448</v>
      </c>
      <c r="J74" s="32">
        <v>19085</v>
      </c>
      <c r="K74" s="33" t="str">
        <f t="shared" si="10"/>
        <v>59歳</v>
      </c>
      <c r="L74" s="34" t="s">
        <v>68</v>
      </c>
      <c r="M74" s="35">
        <f t="shared" si="11"/>
      </c>
      <c r="N74" s="36" t="str">
        <f t="shared" si="12"/>
        <v>京都:</v>
      </c>
      <c r="O74" s="37">
        <v>26</v>
      </c>
      <c r="P74" s="38">
        <f t="shared" si="13"/>
      </c>
      <c r="Q74" s="38">
        <f t="shared" si="14"/>
      </c>
      <c r="R74" s="38">
        <f t="shared" si="15"/>
      </c>
      <c r="S74" s="38">
        <f t="shared" si="16"/>
      </c>
      <c r="T74" s="39" t="s">
        <v>8</v>
      </c>
      <c r="U74" s="39"/>
      <c r="V74" s="39" t="s">
        <v>336</v>
      </c>
      <c r="W74" s="40"/>
      <c r="X74" s="41" t="s">
        <v>572</v>
      </c>
      <c r="Y74" s="42" t="s">
        <v>43</v>
      </c>
      <c r="Z74" s="26"/>
      <c r="AA74" s="43" t="s">
        <v>8</v>
      </c>
      <c r="AB74" s="26"/>
      <c r="AC74" s="26"/>
      <c r="AD74" s="26"/>
      <c r="AE74" s="26"/>
      <c r="AF74" s="44"/>
      <c r="AG74" s="45"/>
    </row>
    <row r="75" spans="1:33" s="75" customFormat="1" ht="22.5" customHeight="1">
      <c r="A75" s="26">
        <v>359</v>
      </c>
      <c r="B75" s="26" t="s">
        <v>0</v>
      </c>
      <c r="C75" s="26">
        <v>37</v>
      </c>
      <c r="D75" s="26" t="s">
        <v>7</v>
      </c>
      <c r="E75" s="27" t="str">
        <f t="shared" si="9"/>
        <v>きく-37-A</v>
      </c>
      <c r="F75" s="28" t="s">
        <v>8</v>
      </c>
      <c r="G75" s="28"/>
      <c r="H75" s="46" t="s">
        <v>146</v>
      </c>
      <c r="I75" s="31" t="s">
        <v>393</v>
      </c>
      <c r="J75" s="32">
        <v>19615</v>
      </c>
      <c r="K75" s="33" t="str">
        <f t="shared" si="10"/>
        <v>57歳</v>
      </c>
      <c r="L75" s="35" t="s">
        <v>78</v>
      </c>
      <c r="M75" s="35">
        <f t="shared" si="11"/>
      </c>
      <c r="N75" s="36" t="str">
        <f t="shared" si="12"/>
        <v>東京:</v>
      </c>
      <c r="O75" s="37">
        <v>13</v>
      </c>
      <c r="P75" s="38">
        <f t="shared" si="13"/>
      </c>
      <c r="Q75" s="38">
        <f t="shared" si="14"/>
      </c>
      <c r="R75" s="38">
        <f t="shared" si="15"/>
      </c>
      <c r="S75" s="38">
        <f t="shared" si="16"/>
      </c>
      <c r="T75" s="47" t="s">
        <v>8</v>
      </c>
      <c r="U75" s="39"/>
      <c r="V75" s="47"/>
      <c r="W75" s="48"/>
      <c r="X75" s="41"/>
      <c r="Y75" s="50" t="s">
        <v>43</v>
      </c>
      <c r="Z75" s="51"/>
      <c r="AA75" s="43" t="s">
        <v>8</v>
      </c>
      <c r="AB75" s="51"/>
      <c r="AC75" s="26"/>
      <c r="AD75" s="26">
        <v>8</v>
      </c>
      <c r="AE75" s="26">
        <v>8</v>
      </c>
      <c r="AF75" s="44"/>
      <c r="AG75" s="52"/>
    </row>
    <row r="76" spans="1:32" s="45" customFormat="1" ht="22.5" customHeight="1">
      <c r="A76" s="26">
        <v>360</v>
      </c>
      <c r="B76" s="26" t="s">
        <v>0</v>
      </c>
      <c r="C76" s="26">
        <v>37</v>
      </c>
      <c r="D76" s="26" t="s">
        <v>9</v>
      </c>
      <c r="E76" s="27" t="str">
        <f t="shared" si="9"/>
        <v>きく-37-B</v>
      </c>
      <c r="F76" s="28" t="s">
        <v>8</v>
      </c>
      <c r="G76" s="29"/>
      <c r="H76" s="30" t="s">
        <v>147</v>
      </c>
      <c r="I76" s="31" t="s">
        <v>394</v>
      </c>
      <c r="J76" s="32">
        <v>18923</v>
      </c>
      <c r="K76" s="33" t="str">
        <f t="shared" si="10"/>
        <v>59歳</v>
      </c>
      <c r="L76" s="34" t="s">
        <v>78</v>
      </c>
      <c r="M76" s="35">
        <f t="shared" si="11"/>
      </c>
      <c r="N76" s="36" t="str">
        <f t="shared" si="12"/>
        <v>東京:</v>
      </c>
      <c r="O76" s="37">
        <v>13</v>
      </c>
      <c r="P76" s="38">
        <f t="shared" si="13"/>
      </c>
      <c r="Q76" s="38">
        <f t="shared" si="14"/>
      </c>
      <c r="R76" s="38">
        <f t="shared" si="15"/>
      </c>
      <c r="S76" s="38">
        <f t="shared" si="16"/>
      </c>
      <c r="T76" s="39" t="s">
        <v>8</v>
      </c>
      <c r="U76" s="39"/>
      <c r="V76" s="39"/>
      <c r="W76" s="40"/>
      <c r="X76" s="41"/>
      <c r="Y76" s="42" t="s">
        <v>43</v>
      </c>
      <c r="Z76" s="26"/>
      <c r="AA76" s="43" t="s">
        <v>8</v>
      </c>
      <c r="AB76" s="26"/>
      <c r="AC76" s="26"/>
      <c r="AD76" s="26">
        <v>8</v>
      </c>
      <c r="AE76" s="26">
        <v>8</v>
      </c>
      <c r="AF76" s="44"/>
    </row>
    <row r="77" spans="1:32" s="45" customFormat="1" ht="22.5" customHeight="1">
      <c r="A77" s="26">
        <v>361</v>
      </c>
      <c r="B77" s="26" t="s">
        <v>0</v>
      </c>
      <c r="C77" s="26">
        <v>38</v>
      </c>
      <c r="D77" s="26" t="s">
        <v>7</v>
      </c>
      <c r="E77" s="27" t="str">
        <f t="shared" si="9"/>
        <v>きく-38-A</v>
      </c>
      <c r="F77" s="28" t="s">
        <v>8</v>
      </c>
      <c r="G77" s="28"/>
      <c r="H77" s="46" t="s">
        <v>148</v>
      </c>
      <c r="I77" s="31" t="s">
        <v>545</v>
      </c>
      <c r="J77" s="32">
        <v>18972</v>
      </c>
      <c r="K77" s="33" t="str">
        <f t="shared" si="10"/>
        <v>59歳</v>
      </c>
      <c r="L77" s="35" t="s">
        <v>134</v>
      </c>
      <c r="M77" s="35">
        <f t="shared" si="11"/>
      </c>
      <c r="N77" s="36" t="str">
        <f t="shared" si="12"/>
        <v>徳島:</v>
      </c>
      <c r="O77" s="37">
        <v>36</v>
      </c>
      <c r="P77" s="38">
        <f t="shared" si="13"/>
      </c>
      <c r="Q77" s="38">
        <f t="shared" si="14"/>
      </c>
      <c r="R77" s="38">
        <f t="shared" si="15"/>
      </c>
      <c r="S77" s="38">
        <f t="shared" si="16"/>
      </c>
      <c r="T77" s="47" t="s">
        <v>8</v>
      </c>
      <c r="U77" s="39"/>
      <c r="V77" s="47"/>
      <c r="W77" s="48"/>
      <c r="X77" s="41" t="s">
        <v>572</v>
      </c>
      <c r="Y77" s="50" t="s">
        <v>43</v>
      </c>
      <c r="Z77" s="51"/>
      <c r="AA77" s="43" t="s">
        <v>8</v>
      </c>
      <c r="AB77" s="51"/>
      <c r="AC77" s="26"/>
      <c r="AD77" s="26"/>
      <c r="AE77" s="26"/>
      <c r="AF77" s="44"/>
    </row>
    <row r="78" spans="1:32" s="45" customFormat="1" ht="22.5" customHeight="1">
      <c r="A78" s="26">
        <v>362</v>
      </c>
      <c r="B78" s="26" t="s">
        <v>0</v>
      </c>
      <c r="C78" s="26">
        <v>38</v>
      </c>
      <c r="D78" s="26" t="s">
        <v>9</v>
      </c>
      <c r="E78" s="27" t="str">
        <f t="shared" si="9"/>
        <v>きく-38-B</v>
      </c>
      <c r="F78" s="28" t="s">
        <v>8</v>
      </c>
      <c r="G78" s="29"/>
      <c r="H78" s="30" t="s">
        <v>149</v>
      </c>
      <c r="I78" s="31" t="s">
        <v>546</v>
      </c>
      <c r="J78" s="32">
        <v>19127</v>
      </c>
      <c r="K78" s="33" t="str">
        <f t="shared" si="10"/>
        <v>58歳</v>
      </c>
      <c r="L78" s="34" t="s">
        <v>134</v>
      </c>
      <c r="M78" s="35">
        <f t="shared" si="11"/>
      </c>
      <c r="N78" s="36" t="str">
        <f t="shared" si="12"/>
        <v>徳島:</v>
      </c>
      <c r="O78" s="37">
        <v>36</v>
      </c>
      <c r="P78" s="38">
        <f t="shared" si="13"/>
      </c>
      <c r="Q78" s="38">
        <f t="shared" si="14"/>
      </c>
      <c r="R78" s="38">
        <f t="shared" si="15"/>
      </c>
      <c r="S78" s="38">
        <f t="shared" si="16"/>
      </c>
      <c r="T78" s="39" t="s">
        <v>8</v>
      </c>
      <c r="U78" s="39"/>
      <c r="V78" s="39"/>
      <c r="W78" s="40"/>
      <c r="X78" s="41" t="s">
        <v>572</v>
      </c>
      <c r="Y78" s="42" t="s">
        <v>43</v>
      </c>
      <c r="Z78" s="26"/>
      <c r="AA78" s="43" t="s">
        <v>8</v>
      </c>
      <c r="AB78" s="26"/>
      <c r="AC78" s="26"/>
      <c r="AD78" s="26"/>
      <c r="AE78" s="26"/>
      <c r="AF78" s="44"/>
    </row>
    <row r="79" spans="1:32" s="45" customFormat="1" ht="22.5" customHeight="1">
      <c r="A79" s="26">
        <v>363</v>
      </c>
      <c r="B79" s="26" t="s">
        <v>0</v>
      </c>
      <c r="C79" s="26">
        <v>39</v>
      </c>
      <c r="D79" s="26" t="s">
        <v>7</v>
      </c>
      <c r="E79" s="27" t="str">
        <f t="shared" si="9"/>
        <v>きく-39-A</v>
      </c>
      <c r="F79" s="28" t="s">
        <v>8</v>
      </c>
      <c r="G79" s="28"/>
      <c r="H79" s="46" t="s">
        <v>150</v>
      </c>
      <c r="I79" s="31" t="s">
        <v>427</v>
      </c>
      <c r="J79" s="32">
        <v>19644</v>
      </c>
      <c r="K79" s="33" t="str">
        <f t="shared" si="10"/>
        <v>57歳</v>
      </c>
      <c r="L79" s="35" t="s">
        <v>95</v>
      </c>
      <c r="M79" s="35">
        <f t="shared" si="11"/>
      </c>
      <c r="N79" s="36" t="str">
        <f t="shared" si="12"/>
        <v>愛知:</v>
      </c>
      <c r="O79" s="37">
        <v>23</v>
      </c>
      <c r="P79" s="38">
        <f t="shared" si="13"/>
      </c>
      <c r="Q79" s="38">
        <f t="shared" si="14"/>
      </c>
      <c r="R79" s="38">
        <f t="shared" si="15"/>
      </c>
      <c r="S79" s="38">
        <f t="shared" si="16"/>
      </c>
      <c r="T79" s="47"/>
      <c r="U79" s="39" t="s">
        <v>8</v>
      </c>
      <c r="V79" s="47" t="s">
        <v>345</v>
      </c>
      <c r="W79" s="48"/>
      <c r="X79" s="41" t="s">
        <v>572</v>
      </c>
      <c r="Y79" s="50" t="s">
        <v>43</v>
      </c>
      <c r="Z79" s="51"/>
      <c r="AA79" s="43" t="s">
        <v>8</v>
      </c>
      <c r="AB79" s="51"/>
      <c r="AC79" s="26"/>
      <c r="AD79" s="26">
        <v>4</v>
      </c>
      <c r="AE79" s="26">
        <v>4</v>
      </c>
      <c r="AF79" s="44"/>
    </row>
    <row r="80" spans="1:32" s="45" customFormat="1" ht="22.5" customHeight="1">
      <c r="A80" s="26">
        <v>364</v>
      </c>
      <c r="B80" s="26" t="s">
        <v>0</v>
      </c>
      <c r="C80" s="26">
        <v>39</v>
      </c>
      <c r="D80" s="26" t="s">
        <v>9</v>
      </c>
      <c r="E80" s="27" t="str">
        <f t="shared" si="9"/>
        <v>きく-39-B</v>
      </c>
      <c r="F80" s="28" t="s">
        <v>8</v>
      </c>
      <c r="G80" s="29"/>
      <c r="H80" s="30" t="s">
        <v>151</v>
      </c>
      <c r="I80" s="31" t="s">
        <v>434</v>
      </c>
      <c r="J80" s="32">
        <v>20341</v>
      </c>
      <c r="K80" s="33" t="str">
        <f t="shared" si="10"/>
        <v>55歳</v>
      </c>
      <c r="L80" s="34" t="s">
        <v>95</v>
      </c>
      <c r="M80" s="35">
        <f t="shared" si="11"/>
      </c>
      <c r="N80" s="36" t="str">
        <f t="shared" si="12"/>
        <v>愛知:</v>
      </c>
      <c r="O80" s="37">
        <v>23</v>
      </c>
      <c r="P80" s="38">
        <f t="shared" si="13"/>
      </c>
      <c r="Q80" s="38">
        <f t="shared" si="14"/>
      </c>
      <c r="R80" s="38">
        <f t="shared" si="15"/>
      </c>
      <c r="S80" s="38">
        <f t="shared" si="16"/>
      </c>
      <c r="T80" s="39"/>
      <c r="U80" s="39" t="s">
        <v>8</v>
      </c>
      <c r="V80" s="39" t="s">
        <v>345</v>
      </c>
      <c r="W80" s="40"/>
      <c r="X80" s="41" t="s">
        <v>572</v>
      </c>
      <c r="Y80" s="42" t="s">
        <v>43</v>
      </c>
      <c r="Z80" s="26"/>
      <c r="AA80" s="43" t="s">
        <v>8</v>
      </c>
      <c r="AB80" s="26"/>
      <c r="AC80" s="26"/>
      <c r="AD80" s="26">
        <v>4</v>
      </c>
      <c r="AE80" s="26">
        <v>4</v>
      </c>
      <c r="AF80" s="44"/>
    </row>
    <row r="81" spans="1:32" s="45" customFormat="1" ht="22.5" customHeight="1">
      <c r="A81" s="26">
        <v>365</v>
      </c>
      <c r="B81" s="26" t="s">
        <v>0</v>
      </c>
      <c r="C81" s="26">
        <v>40</v>
      </c>
      <c r="D81" s="26" t="s">
        <v>7</v>
      </c>
      <c r="E81" s="27" t="str">
        <f t="shared" si="9"/>
        <v>きく-40-A</v>
      </c>
      <c r="F81" s="28" t="s">
        <v>8</v>
      </c>
      <c r="G81" s="28"/>
      <c r="H81" s="46" t="s">
        <v>152</v>
      </c>
      <c r="I81" s="31" t="s">
        <v>560</v>
      </c>
      <c r="J81" s="32">
        <v>18186</v>
      </c>
      <c r="K81" s="33" t="str">
        <f t="shared" si="10"/>
        <v>61歳</v>
      </c>
      <c r="L81" s="35" t="s">
        <v>63</v>
      </c>
      <c r="M81" s="35">
        <f t="shared" si="11"/>
      </c>
      <c r="N81" s="36" t="str">
        <f t="shared" si="12"/>
        <v>福岡:</v>
      </c>
      <c r="O81" s="37">
        <v>40</v>
      </c>
      <c r="P81" s="38">
        <f t="shared" si="13"/>
      </c>
      <c r="Q81" s="38">
        <f t="shared" si="14"/>
      </c>
      <c r="R81" s="38">
        <f t="shared" si="15"/>
      </c>
      <c r="S81" s="38">
        <f t="shared" si="16"/>
      </c>
      <c r="T81" s="47"/>
      <c r="U81" s="39" t="s">
        <v>8</v>
      </c>
      <c r="V81" s="47" t="s">
        <v>336</v>
      </c>
      <c r="W81" s="48"/>
      <c r="X81" s="41" t="s">
        <v>572</v>
      </c>
      <c r="Y81" s="50" t="s">
        <v>43</v>
      </c>
      <c r="Z81" s="51"/>
      <c r="AA81" s="43" t="s">
        <v>8</v>
      </c>
      <c r="AB81" s="51"/>
      <c r="AC81" s="26"/>
      <c r="AD81" s="26"/>
      <c r="AE81" s="26"/>
      <c r="AF81" s="44"/>
    </row>
    <row r="82" spans="1:32" s="45" customFormat="1" ht="22.5" customHeight="1">
      <c r="A82" s="26">
        <v>366</v>
      </c>
      <c r="B82" s="26" t="s">
        <v>0</v>
      </c>
      <c r="C82" s="26">
        <v>40</v>
      </c>
      <c r="D82" s="26" t="s">
        <v>9</v>
      </c>
      <c r="E82" s="27" t="str">
        <f t="shared" si="9"/>
        <v>きく-40-B</v>
      </c>
      <c r="F82" s="28" t="s">
        <v>8</v>
      </c>
      <c r="G82" s="29"/>
      <c r="H82" s="30" t="s">
        <v>153</v>
      </c>
      <c r="I82" s="31" t="s">
        <v>472</v>
      </c>
      <c r="J82" s="32">
        <v>18896</v>
      </c>
      <c r="K82" s="33" t="str">
        <f t="shared" si="10"/>
        <v>59歳</v>
      </c>
      <c r="L82" s="34" t="s">
        <v>47</v>
      </c>
      <c r="M82" s="35">
        <f t="shared" si="11"/>
      </c>
      <c r="N82" s="36" t="str">
        <f t="shared" si="12"/>
        <v>大阪:</v>
      </c>
      <c r="O82" s="37">
        <v>27</v>
      </c>
      <c r="P82" s="38">
        <f t="shared" si="13"/>
      </c>
      <c r="Q82" s="38">
        <f t="shared" si="14"/>
      </c>
      <c r="R82" s="38">
        <f t="shared" si="15"/>
      </c>
      <c r="S82" s="38">
        <f t="shared" si="16"/>
      </c>
      <c r="T82" s="39"/>
      <c r="U82" s="39" t="s">
        <v>8</v>
      </c>
      <c r="V82" s="39" t="s">
        <v>336</v>
      </c>
      <c r="W82" s="40"/>
      <c r="X82" s="41" t="s">
        <v>572</v>
      </c>
      <c r="Y82" s="42" t="s">
        <v>43</v>
      </c>
      <c r="Z82" s="26"/>
      <c r="AA82" s="43" t="s">
        <v>8</v>
      </c>
      <c r="AB82" s="26"/>
      <c r="AC82" s="26"/>
      <c r="AD82" s="26"/>
      <c r="AE82" s="26"/>
      <c r="AF82" s="44"/>
    </row>
    <row r="83" spans="1:33" s="75" customFormat="1" ht="22.5" customHeight="1">
      <c r="A83" s="26">
        <v>367</v>
      </c>
      <c r="B83" s="26" t="s">
        <v>0</v>
      </c>
      <c r="C83" s="26">
        <v>41</v>
      </c>
      <c r="D83" s="26" t="s">
        <v>7</v>
      </c>
      <c r="E83" s="27" t="str">
        <f t="shared" si="9"/>
        <v>きく-41-A</v>
      </c>
      <c r="F83" s="28" t="s">
        <v>8</v>
      </c>
      <c r="G83" s="28"/>
      <c r="H83" s="46" t="s">
        <v>154</v>
      </c>
      <c r="I83" s="31" t="s">
        <v>516</v>
      </c>
      <c r="J83" s="32">
        <v>18952</v>
      </c>
      <c r="K83" s="33" t="str">
        <f t="shared" si="10"/>
        <v>59歳</v>
      </c>
      <c r="L83" s="35" t="s">
        <v>91</v>
      </c>
      <c r="M83" s="35">
        <f t="shared" si="11"/>
      </c>
      <c r="N83" s="36" t="str">
        <f t="shared" si="12"/>
        <v>島根:</v>
      </c>
      <c r="O83" s="37">
        <v>32</v>
      </c>
      <c r="P83" s="38">
        <f t="shared" si="13"/>
      </c>
      <c r="Q83" s="38">
        <f t="shared" si="14"/>
      </c>
      <c r="R83" s="38">
        <f t="shared" si="15"/>
      </c>
      <c r="S83" s="38">
        <f t="shared" si="16"/>
      </c>
      <c r="T83" s="47"/>
      <c r="U83" s="39" t="s">
        <v>8</v>
      </c>
      <c r="V83" s="47" t="s">
        <v>336</v>
      </c>
      <c r="W83" s="48"/>
      <c r="X83" s="41" t="s">
        <v>572</v>
      </c>
      <c r="Y83" s="50" t="s">
        <v>43</v>
      </c>
      <c r="Z83" s="51" t="s">
        <v>92</v>
      </c>
      <c r="AA83" s="43" t="s">
        <v>8</v>
      </c>
      <c r="AB83" s="51" t="s">
        <v>92</v>
      </c>
      <c r="AC83" s="26"/>
      <c r="AD83" s="26">
        <v>11</v>
      </c>
      <c r="AE83" s="26"/>
      <c r="AF83" s="44"/>
      <c r="AG83" s="45"/>
    </row>
    <row r="84" spans="1:32" s="45" customFormat="1" ht="22.5" customHeight="1">
      <c r="A84" s="26">
        <v>368</v>
      </c>
      <c r="B84" s="26" t="s">
        <v>0</v>
      </c>
      <c r="C84" s="26">
        <v>41</v>
      </c>
      <c r="D84" s="26" t="s">
        <v>9</v>
      </c>
      <c r="E84" s="27" t="str">
        <f t="shared" si="9"/>
        <v>きく-41-B</v>
      </c>
      <c r="F84" s="28" t="s">
        <v>8</v>
      </c>
      <c r="G84" s="29"/>
      <c r="H84" s="30" t="s">
        <v>155</v>
      </c>
      <c r="I84" s="31" t="s">
        <v>512</v>
      </c>
      <c r="J84" s="32">
        <v>18815</v>
      </c>
      <c r="K84" s="33" t="str">
        <f t="shared" si="10"/>
        <v>59歳</v>
      </c>
      <c r="L84" s="34" t="s">
        <v>91</v>
      </c>
      <c r="M84" s="35">
        <f t="shared" si="11"/>
      </c>
      <c r="N84" s="36" t="str">
        <f t="shared" si="12"/>
        <v>島根:</v>
      </c>
      <c r="O84" s="37">
        <v>32</v>
      </c>
      <c r="P84" s="38">
        <f t="shared" si="13"/>
      </c>
      <c r="Q84" s="38">
        <f t="shared" si="14"/>
      </c>
      <c r="R84" s="38">
        <f t="shared" si="15"/>
      </c>
      <c r="S84" s="38">
        <f t="shared" si="16"/>
      </c>
      <c r="T84" s="39" t="s">
        <v>8</v>
      </c>
      <c r="U84" s="39"/>
      <c r="V84" s="39"/>
      <c r="W84" s="40"/>
      <c r="X84" s="41" t="s">
        <v>572</v>
      </c>
      <c r="Y84" s="42" t="s">
        <v>43</v>
      </c>
      <c r="Z84" s="26" t="s">
        <v>92</v>
      </c>
      <c r="AA84" s="43" t="s">
        <v>8</v>
      </c>
      <c r="AB84" s="26" t="s">
        <v>92</v>
      </c>
      <c r="AC84" s="26"/>
      <c r="AD84" s="26"/>
      <c r="AE84" s="26"/>
      <c r="AF84" s="44"/>
    </row>
    <row r="85" spans="1:32" s="45" customFormat="1" ht="22.5" customHeight="1">
      <c r="A85" s="26">
        <v>369</v>
      </c>
      <c r="B85" s="26" t="s">
        <v>0</v>
      </c>
      <c r="C85" s="26">
        <v>42</v>
      </c>
      <c r="D85" s="26" t="s">
        <v>7</v>
      </c>
      <c r="E85" s="27" t="str">
        <f t="shared" si="9"/>
        <v>きく-42-A</v>
      </c>
      <c r="F85" s="28" t="s">
        <v>8</v>
      </c>
      <c r="G85" s="28"/>
      <c r="H85" s="46" t="s">
        <v>156</v>
      </c>
      <c r="I85" s="31" t="s">
        <v>351</v>
      </c>
      <c r="J85" s="32">
        <v>19802</v>
      </c>
      <c r="K85" s="33" t="str">
        <f t="shared" si="10"/>
        <v>57歳</v>
      </c>
      <c r="L85" s="35" t="s">
        <v>56</v>
      </c>
      <c r="M85" s="35">
        <f t="shared" si="11"/>
      </c>
      <c r="N85" s="36" t="str">
        <f t="shared" si="12"/>
        <v>北海道:</v>
      </c>
      <c r="O85" s="37">
        <v>1</v>
      </c>
      <c r="P85" s="38">
        <f t="shared" si="13"/>
      </c>
      <c r="Q85" s="38">
        <f t="shared" si="14"/>
      </c>
      <c r="R85" s="38">
        <f t="shared" si="15"/>
      </c>
      <c r="S85" s="38">
        <f t="shared" si="16"/>
      </c>
      <c r="T85" s="47"/>
      <c r="U85" s="39" t="s">
        <v>8</v>
      </c>
      <c r="V85" s="47" t="s">
        <v>336</v>
      </c>
      <c r="W85" s="48"/>
      <c r="X85" s="41" t="s">
        <v>572</v>
      </c>
      <c r="Y85" s="50" t="s">
        <v>43</v>
      </c>
      <c r="Z85" s="51"/>
      <c r="AA85" s="43" t="s">
        <v>8</v>
      </c>
      <c r="AB85" s="51"/>
      <c r="AC85" s="26" t="s">
        <v>596</v>
      </c>
      <c r="AD85" s="26"/>
      <c r="AE85" s="26"/>
      <c r="AF85" s="44"/>
    </row>
    <row r="86" spans="1:32" s="45" customFormat="1" ht="22.5" customHeight="1">
      <c r="A86" s="26">
        <v>370</v>
      </c>
      <c r="B86" s="26" t="s">
        <v>0</v>
      </c>
      <c r="C86" s="26">
        <v>42</v>
      </c>
      <c r="D86" s="26" t="s">
        <v>9</v>
      </c>
      <c r="E86" s="27" t="str">
        <f t="shared" si="9"/>
        <v>きく-42-B</v>
      </c>
      <c r="F86" s="28" t="s">
        <v>8</v>
      </c>
      <c r="G86" s="29"/>
      <c r="H86" s="30" t="s">
        <v>157</v>
      </c>
      <c r="I86" s="31" t="s">
        <v>335</v>
      </c>
      <c r="J86" s="32">
        <v>19163</v>
      </c>
      <c r="K86" s="33" t="str">
        <f t="shared" si="10"/>
        <v>58歳</v>
      </c>
      <c r="L86" s="34" t="s">
        <v>56</v>
      </c>
      <c r="M86" s="35">
        <f t="shared" si="11"/>
      </c>
      <c r="N86" s="36" t="str">
        <f t="shared" si="12"/>
        <v>北海道:</v>
      </c>
      <c r="O86" s="37">
        <v>1</v>
      </c>
      <c r="P86" s="38">
        <f t="shared" si="13"/>
      </c>
      <c r="Q86" s="38">
        <f t="shared" si="14"/>
      </c>
      <c r="R86" s="38">
        <f t="shared" si="15"/>
      </c>
      <c r="S86" s="38">
        <f t="shared" si="16"/>
      </c>
      <c r="T86" s="39" t="s">
        <v>8</v>
      </c>
      <c r="U86" s="39"/>
      <c r="V86" s="39" t="s">
        <v>336</v>
      </c>
      <c r="W86" s="40"/>
      <c r="X86" s="41" t="s">
        <v>572</v>
      </c>
      <c r="Y86" s="42" t="s">
        <v>43</v>
      </c>
      <c r="Z86" s="26"/>
      <c r="AA86" s="43" t="s">
        <v>8</v>
      </c>
      <c r="AB86" s="26"/>
      <c r="AC86" s="26" t="s">
        <v>596</v>
      </c>
      <c r="AD86" s="26"/>
      <c r="AE86" s="26"/>
      <c r="AF86" s="44"/>
    </row>
    <row r="87" spans="1:32" s="45" customFormat="1" ht="22.5" customHeight="1">
      <c r="A87" s="26">
        <v>371</v>
      </c>
      <c r="B87" s="26" t="s">
        <v>0</v>
      </c>
      <c r="C87" s="26">
        <v>43</v>
      </c>
      <c r="D87" s="26" t="s">
        <v>7</v>
      </c>
      <c r="E87" s="27" t="str">
        <f t="shared" si="9"/>
        <v>きく-43-A</v>
      </c>
      <c r="F87" s="28" t="s">
        <v>8</v>
      </c>
      <c r="G87" s="28"/>
      <c r="H87" s="46" t="s">
        <v>158</v>
      </c>
      <c r="I87" s="31" t="s">
        <v>359</v>
      </c>
      <c r="J87" s="32">
        <v>18780</v>
      </c>
      <c r="K87" s="33" t="str">
        <f t="shared" si="10"/>
        <v>59歳</v>
      </c>
      <c r="L87" s="35" t="s">
        <v>159</v>
      </c>
      <c r="M87" s="35">
        <f t="shared" si="11"/>
      </c>
      <c r="N87" s="36" t="str">
        <f t="shared" si="12"/>
        <v>宮城:</v>
      </c>
      <c r="O87" s="37">
        <v>4</v>
      </c>
      <c r="P87" s="38">
        <f t="shared" si="13"/>
      </c>
      <c r="Q87" s="38">
        <f t="shared" si="14"/>
      </c>
      <c r="R87" s="38">
        <f t="shared" si="15"/>
      </c>
      <c r="S87" s="38">
        <f t="shared" si="16"/>
      </c>
      <c r="T87" s="47"/>
      <c r="U87" s="39" t="s">
        <v>8</v>
      </c>
      <c r="V87" s="47" t="s">
        <v>336</v>
      </c>
      <c r="W87" s="48"/>
      <c r="X87" s="41"/>
      <c r="Y87" s="50" t="s">
        <v>43</v>
      </c>
      <c r="Z87" s="51"/>
      <c r="AA87" s="43" t="s">
        <v>8</v>
      </c>
      <c r="AB87" s="51"/>
      <c r="AC87" s="51" t="s">
        <v>358</v>
      </c>
      <c r="AD87" s="26"/>
      <c r="AE87" s="26"/>
      <c r="AF87" s="44"/>
    </row>
    <row r="88" spans="1:32" s="45" customFormat="1" ht="22.5" customHeight="1">
      <c r="A88" s="26">
        <v>372</v>
      </c>
      <c r="B88" s="26" t="s">
        <v>0</v>
      </c>
      <c r="C88" s="26">
        <v>43</v>
      </c>
      <c r="D88" s="26" t="s">
        <v>9</v>
      </c>
      <c r="E88" s="27" t="str">
        <f t="shared" si="9"/>
        <v>きく-43-B</v>
      </c>
      <c r="F88" s="28" t="s">
        <v>8</v>
      </c>
      <c r="G88" s="29"/>
      <c r="H88" s="30" t="s">
        <v>160</v>
      </c>
      <c r="I88" s="31" t="s">
        <v>357</v>
      </c>
      <c r="J88" s="32">
        <v>18585</v>
      </c>
      <c r="K88" s="33" t="str">
        <f t="shared" si="10"/>
        <v>60歳</v>
      </c>
      <c r="L88" s="34" t="s">
        <v>159</v>
      </c>
      <c r="M88" s="35" t="str">
        <f t="shared" si="11"/>
        <v>還暦</v>
      </c>
      <c r="N88" s="36" t="str">
        <f t="shared" si="12"/>
        <v>宮城:還暦</v>
      </c>
      <c r="O88" s="37">
        <v>4</v>
      </c>
      <c r="P88" s="38">
        <f t="shared" si="13"/>
      </c>
      <c r="Q88" s="38">
        <f t="shared" si="14"/>
      </c>
      <c r="R88" s="38">
        <f t="shared" si="15"/>
      </c>
      <c r="S88" s="38" t="str">
        <f t="shared" si="16"/>
        <v>○</v>
      </c>
      <c r="T88" s="39"/>
      <c r="U88" s="39" t="s">
        <v>8</v>
      </c>
      <c r="V88" s="39" t="s">
        <v>336</v>
      </c>
      <c r="W88" s="40"/>
      <c r="X88" s="41"/>
      <c r="Y88" s="42" t="s">
        <v>43</v>
      </c>
      <c r="Z88" s="26"/>
      <c r="AA88" s="43" t="s">
        <v>8</v>
      </c>
      <c r="AB88" s="26"/>
      <c r="AC88" s="51" t="s">
        <v>358</v>
      </c>
      <c r="AD88" s="26"/>
      <c r="AE88" s="26"/>
      <c r="AF88" s="44"/>
    </row>
    <row r="89" spans="1:32" s="45" customFormat="1" ht="22.5" customHeight="1">
      <c r="A89" s="26">
        <v>373</v>
      </c>
      <c r="B89" s="26" t="s">
        <v>0</v>
      </c>
      <c r="C89" s="26">
        <v>44</v>
      </c>
      <c r="D89" s="26" t="s">
        <v>7</v>
      </c>
      <c r="E89" s="27" t="str">
        <f t="shared" si="9"/>
        <v>きく-44-A</v>
      </c>
      <c r="F89" s="28" t="s">
        <v>8</v>
      </c>
      <c r="G89" s="28"/>
      <c r="H89" s="46" t="s">
        <v>161</v>
      </c>
      <c r="I89" s="31" t="s">
        <v>386</v>
      </c>
      <c r="J89" s="32">
        <v>20226</v>
      </c>
      <c r="K89" s="33" t="str">
        <f t="shared" si="10"/>
        <v>55歳</v>
      </c>
      <c r="L89" s="35" t="s">
        <v>126</v>
      </c>
      <c r="M89" s="35">
        <f t="shared" si="11"/>
      </c>
      <c r="N89" s="36" t="str">
        <f t="shared" si="12"/>
        <v>千葉:</v>
      </c>
      <c r="O89" s="37">
        <v>12</v>
      </c>
      <c r="P89" s="38">
        <f t="shared" si="13"/>
      </c>
      <c r="Q89" s="38">
        <f t="shared" si="14"/>
      </c>
      <c r="R89" s="38">
        <f t="shared" si="15"/>
      </c>
      <c r="S89" s="38">
        <f t="shared" si="16"/>
      </c>
      <c r="T89" s="47"/>
      <c r="U89" s="39" t="s">
        <v>8</v>
      </c>
      <c r="V89" s="47" t="s">
        <v>345</v>
      </c>
      <c r="W89" s="48" t="s">
        <v>121</v>
      </c>
      <c r="X89" s="41" t="s">
        <v>572</v>
      </c>
      <c r="Y89" s="50" t="s">
        <v>43</v>
      </c>
      <c r="Z89" s="51"/>
      <c r="AA89" s="43" t="s">
        <v>8</v>
      </c>
      <c r="AB89" s="51"/>
      <c r="AC89" s="26"/>
      <c r="AD89" s="26"/>
      <c r="AE89" s="26"/>
      <c r="AF89" s="44"/>
    </row>
    <row r="90" spans="1:32" s="45" customFormat="1" ht="22.5" customHeight="1">
      <c r="A90" s="26">
        <v>374</v>
      </c>
      <c r="B90" s="26" t="s">
        <v>0</v>
      </c>
      <c r="C90" s="26">
        <v>44</v>
      </c>
      <c r="D90" s="26" t="s">
        <v>9</v>
      </c>
      <c r="E90" s="27" t="str">
        <f t="shared" si="9"/>
        <v>きく-44-B</v>
      </c>
      <c r="F90" s="28" t="s">
        <v>8</v>
      </c>
      <c r="G90" s="29"/>
      <c r="H90" s="30" t="s">
        <v>162</v>
      </c>
      <c r="I90" s="31" t="s">
        <v>383</v>
      </c>
      <c r="J90" s="32">
        <v>20299</v>
      </c>
      <c r="K90" s="33" t="str">
        <f t="shared" si="10"/>
        <v>55歳</v>
      </c>
      <c r="L90" s="34" t="s">
        <v>126</v>
      </c>
      <c r="M90" s="35">
        <f t="shared" si="11"/>
      </c>
      <c r="N90" s="36" t="str">
        <f t="shared" si="12"/>
        <v>千葉:</v>
      </c>
      <c r="O90" s="37">
        <v>12</v>
      </c>
      <c r="P90" s="38">
        <f t="shared" si="13"/>
      </c>
      <c r="Q90" s="38">
        <f t="shared" si="14"/>
      </c>
      <c r="R90" s="38">
        <f t="shared" si="15"/>
      </c>
      <c r="S90" s="38">
        <f t="shared" si="16"/>
      </c>
      <c r="T90" s="39"/>
      <c r="U90" s="39" t="s">
        <v>8</v>
      </c>
      <c r="V90" s="39" t="s">
        <v>345</v>
      </c>
      <c r="W90" s="40" t="s">
        <v>121</v>
      </c>
      <c r="X90" s="41" t="s">
        <v>168</v>
      </c>
      <c r="Y90" s="42" t="s">
        <v>43</v>
      </c>
      <c r="Z90" s="51"/>
      <c r="AA90" s="43" t="s">
        <v>8</v>
      </c>
      <c r="AB90" s="51"/>
      <c r="AC90" s="26"/>
      <c r="AD90" s="26"/>
      <c r="AE90" s="26"/>
      <c r="AF90" s="44"/>
    </row>
    <row r="91" spans="1:32" s="45" customFormat="1" ht="22.5" customHeight="1">
      <c r="A91" s="26">
        <v>375</v>
      </c>
      <c r="B91" s="26" t="s">
        <v>0</v>
      </c>
      <c r="C91" s="26">
        <v>45</v>
      </c>
      <c r="D91" s="26" t="s">
        <v>7</v>
      </c>
      <c r="E91" s="27" t="str">
        <f t="shared" si="9"/>
        <v>きく-45-A</v>
      </c>
      <c r="F91" s="28" t="s">
        <v>8</v>
      </c>
      <c r="G91" s="28"/>
      <c r="H91" s="46" t="s">
        <v>163</v>
      </c>
      <c r="I91" s="31" t="s">
        <v>532</v>
      </c>
      <c r="J91" s="32">
        <v>19573</v>
      </c>
      <c r="K91" s="33" t="str">
        <f t="shared" si="10"/>
        <v>57歳</v>
      </c>
      <c r="L91" s="35" t="s">
        <v>99</v>
      </c>
      <c r="M91" s="35">
        <f t="shared" si="11"/>
      </c>
      <c r="N91" s="36" t="str">
        <f t="shared" si="12"/>
        <v>広島:</v>
      </c>
      <c r="O91" s="37">
        <v>34</v>
      </c>
      <c r="P91" s="38">
        <f t="shared" si="13"/>
      </c>
      <c r="Q91" s="38">
        <f t="shared" si="14"/>
      </c>
      <c r="R91" s="38">
        <f t="shared" si="15"/>
      </c>
      <c r="S91" s="38">
        <f t="shared" si="16"/>
      </c>
      <c r="T91" s="47" t="s">
        <v>8</v>
      </c>
      <c r="U91" s="39"/>
      <c r="V91" s="47"/>
      <c r="W91" s="48"/>
      <c r="X91" s="41" t="s">
        <v>572</v>
      </c>
      <c r="Y91" s="50" t="s">
        <v>43</v>
      </c>
      <c r="Z91" s="51"/>
      <c r="AA91" s="43" t="s">
        <v>8</v>
      </c>
      <c r="AB91" s="51"/>
      <c r="AC91" s="26"/>
      <c r="AD91" s="26">
        <v>1</v>
      </c>
      <c r="AE91" s="26">
        <v>1</v>
      </c>
      <c r="AF91" s="44"/>
    </row>
    <row r="92" spans="1:32" s="45" customFormat="1" ht="22.5" customHeight="1">
      <c r="A92" s="26">
        <v>376</v>
      </c>
      <c r="B92" s="26" t="s">
        <v>0</v>
      </c>
      <c r="C92" s="26">
        <v>45</v>
      </c>
      <c r="D92" s="26" t="s">
        <v>9</v>
      </c>
      <c r="E92" s="27" t="str">
        <f t="shared" si="9"/>
        <v>きく-45-B</v>
      </c>
      <c r="F92" s="28" t="s">
        <v>8</v>
      </c>
      <c r="G92" s="29"/>
      <c r="H92" s="30" t="s">
        <v>164</v>
      </c>
      <c r="I92" s="31" t="s">
        <v>526</v>
      </c>
      <c r="J92" s="32">
        <v>18090</v>
      </c>
      <c r="K92" s="33" t="str">
        <f t="shared" si="10"/>
        <v>61歳</v>
      </c>
      <c r="L92" s="34" t="s">
        <v>99</v>
      </c>
      <c r="M92" s="35">
        <f t="shared" si="11"/>
      </c>
      <c r="N92" s="36" t="str">
        <f t="shared" si="12"/>
        <v>広島:</v>
      </c>
      <c r="O92" s="37">
        <v>34</v>
      </c>
      <c r="P92" s="38">
        <f t="shared" si="13"/>
      </c>
      <c r="Q92" s="38">
        <f t="shared" si="14"/>
      </c>
      <c r="R92" s="38">
        <f t="shared" si="15"/>
      </c>
      <c r="S92" s="38">
        <f t="shared" si="16"/>
      </c>
      <c r="T92" s="39" t="s">
        <v>8</v>
      </c>
      <c r="U92" s="39"/>
      <c r="V92" s="39"/>
      <c r="W92" s="40"/>
      <c r="X92" s="41" t="s">
        <v>572</v>
      </c>
      <c r="Y92" s="42" t="s">
        <v>43</v>
      </c>
      <c r="Z92" s="26"/>
      <c r="AA92" s="43" t="s">
        <v>8</v>
      </c>
      <c r="AB92" s="26"/>
      <c r="AC92" s="26" t="s">
        <v>625</v>
      </c>
      <c r="AD92" s="26"/>
      <c r="AE92" s="26"/>
      <c r="AF92" s="44"/>
    </row>
    <row r="93" spans="1:32" s="45" customFormat="1" ht="22.5" customHeight="1">
      <c r="A93" s="26">
        <v>377</v>
      </c>
      <c r="B93" s="26" t="s">
        <v>0</v>
      </c>
      <c r="C93" s="26">
        <v>46</v>
      </c>
      <c r="D93" s="26" t="s">
        <v>7</v>
      </c>
      <c r="E93" s="27" t="str">
        <f t="shared" si="9"/>
        <v>きく-46-A</v>
      </c>
      <c r="F93" s="28" t="s">
        <v>8</v>
      </c>
      <c r="G93" s="28"/>
      <c r="H93" s="46" t="s">
        <v>165</v>
      </c>
      <c r="I93" s="31" t="s">
        <v>460</v>
      </c>
      <c r="J93" s="32">
        <v>19977</v>
      </c>
      <c r="K93" s="33" t="str">
        <f t="shared" si="10"/>
        <v>56歳</v>
      </c>
      <c r="L93" s="35" t="s">
        <v>47</v>
      </c>
      <c r="M93" s="35">
        <f t="shared" si="11"/>
      </c>
      <c r="N93" s="36" t="str">
        <f t="shared" si="12"/>
        <v>大阪:</v>
      </c>
      <c r="O93" s="37">
        <v>27</v>
      </c>
      <c r="P93" s="38">
        <f t="shared" si="13"/>
      </c>
      <c r="Q93" s="38">
        <f t="shared" si="14"/>
      </c>
      <c r="R93" s="38">
        <f t="shared" si="15"/>
      </c>
      <c r="S93" s="38">
        <f t="shared" si="16"/>
      </c>
      <c r="T93" s="47"/>
      <c r="U93" s="39" t="s">
        <v>8</v>
      </c>
      <c r="V93" s="47"/>
      <c r="W93" s="48"/>
      <c r="X93" s="41" t="s">
        <v>572</v>
      </c>
      <c r="Y93" s="50" t="s">
        <v>43</v>
      </c>
      <c r="Z93" s="51"/>
      <c r="AA93" s="43" t="s">
        <v>8</v>
      </c>
      <c r="AB93" s="51"/>
      <c r="AC93" s="26" t="s">
        <v>612</v>
      </c>
      <c r="AD93" s="26">
        <v>7</v>
      </c>
      <c r="AE93" s="26"/>
      <c r="AF93" s="44"/>
    </row>
    <row r="94" spans="1:32" s="45" customFormat="1" ht="22.5" customHeight="1">
      <c r="A94" s="26">
        <v>378</v>
      </c>
      <c r="B94" s="26" t="s">
        <v>0</v>
      </c>
      <c r="C94" s="26">
        <v>46</v>
      </c>
      <c r="D94" s="26" t="s">
        <v>9</v>
      </c>
      <c r="E94" s="27" t="str">
        <f t="shared" si="9"/>
        <v>きく-46-B</v>
      </c>
      <c r="F94" s="28" t="s">
        <v>8</v>
      </c>
      <c r="G94" s="29"/>
      <c r="H94" s="30" t="s">
        <v>166</v>
      </c>
      <c r="I94" s="31" t="s">
        <v>463</v>
      </c>
      <c r="J94" s="32">
        <v>18895</v>
      </c>
      <c r="K94" s="33" t="str">
        <f t="shared" si="10"/>
        <v>59歳</v>
      </c>
      <c r="L94" s="34" t="s">
        <v>47</v>
      </c>
      <c r="M94" s="35">
        <f t="shared" si="11"/>
      </c>
      <c r="N94" s="36" t="str">
        <f t="shared" si="12"/>
        <v>大阪:</v>
      </c>
      <c r="O94" s="37">
        <v>27</v>
      </c>
      <c r="P94" s="38">
        <f t="shared" si="13"/>
      </c>
      <c r="Q94" s="38">
        <f t="shared" si="14"/>
      </c>
      <c r="R94" s="38">
        <f t="shared" si="15"/>
      </c>
      <c r="S94" s="38">
        <f t="shared" si="16"/>
      </c>
      <c r="T94" s="39" t="s">
        <v>8</v>
      </c>
      <c r="U94" s="39"/>
      <c r="V94" s="39"/>
      <c r="W94" s="40"/>
      <c r="X94" s="41" t="s">
        <v>572</v>
      </c>
      <c r="Y94" s="42" t="s">
        <v>43</v>
      </c>
      <c r="Z94" s="26"/>
      <c r="AA94" s="43" t="s">
        <v>8</v>
      </c>
      <c r="AB94" s="26"/>
      <c r="AC94" s="26"/>
      <c r="AD94" s="26">
        <v>11</v>
      </c>
      <c r="AE94" s="26"/>
      <c r="AF94" s="44"/>
    </row>
    <row r="95" spans="1:32" s="45" customFormat="1" ht="22.5" customHeight="1">
      <c r="A95" s="26">
        <v>379</v>
      </c>
      <c r="B95" s="26" t="s">
        <v>0</v>
      </c>
      <c r="C95" s="26">
        <v>47</v>
      </c>
      <c r="D95" s="26" t="s">
        <v>7</v>
      </c>
      <c r="E95" s="27" t="str">
        <f t="shared" si="9"/>
        <v>きく-47-A</v>
      </c>
      <c r="F95" s="28" t="s">
        <v>8</v>
      </c>
      <c r="G95" s="28"/>
      <c r="H95" s="46" t="s">
        <v>167</v>
      </c>
      <c r="I95" s="31" t="s">
        <v>353</v>
      </c>
      <c r="J95" s="32">
        <v>19635</v>
      </c>
      <c r="K95" s="33" t="str">
        <f t="shared" si="10"/>
        <v>57歳</v>
      </c>
      <c r="L95" s="35" t="s">
        <v>56</v>
      </c>
      <c r="M95" s="35">
        <f t="shared" si="11"/>
      </c>
      <c r="N95" s="36" t="str">
        <f t="shared" si="12"/>
        <v>北海道:</v>
      </c>
      <c r="O95" s="37">
        <v>1</v>
      </c>
      <c r="P95" s="38">
        <f t="shared" si="13"/>
      </c>
      <c r="Q95" s="38">
        <f t="shared" si="14"/>
      </c>
      <c r="R95" s="38">
        <f t="shared" si="15"/>
      </c>
      <c r="S95" s="38">
        <f t="shared" si="16"/>
      </c>
      <c r="T95" s="47"/>
      <c r="U95" s="39" t="s">
        <v>8</v>
      </c>
      <c r="V95" s="47" t="s">
        <v>336</v>
      </c>
      <c r="W95" s="48" t="s">
        <v>117</v>
      </c>
      <c r="X95" s="49" t="s">
        <v>168</v>
      </c>
      <c r="Y95" s="50" t="s">
        <v>43</v>
      </c>
      <c r="Z95" s="51"/>
      <c r="AA95" s="43" t="s">
        <v>8</v>
      </c>
      <c r="AB95" s="51"/>
      <c r="AC95" s="26"/>
      <c r="AD95" s="26">
        <v>10</v>
      </c>
      <c r="AE95" s="26">
        <v>10</v>
      </c>
      <c r="AF95" s="44"/>
    </row>
    <row r="96" spans="1:32" s="45" customFormat="1" ht="22.5" customHeight="1">
      <c r="A96" s="26">
        <v>380</v>
      </c>
      <c r="B96" s="26" t="s">
        <v>0</v>
      </c>
      <c r="C96" s="26">
        <v>47</v>
      </c>
      <c r="D96" s="26" t="s">
        <v>9</v>
      </c>
      <c r="E96" s="27" t="str">
        <f t="shared" si="9"/>
        <v>きく-47-B</v>
      </c>
      <c r="F96" s="28" t="s">
        <v>8</v>
      </c>
      <c r="G96" s="29"/>
      <c r="H96" s="30" t="s">
        <v>169</v>
      </c>
      <c r="I96" s="31" t="s">
        <v>349</v>
      </c>
      <c r="J96" s="32">
        <v>18480</v>
      </c>
      <c r="K96" s="33" t="str">
        <f t="shared" si="10"/>
        <v>60歳</v>
      </c>
      <c r="L96" s="34" t="s">
        <v>56</v>
      </c>
      <c r="M96" s="35" t="str">
        <f t="shared" si="11"/>
        <v>還暦</v>
      </c>
      <c r="N96" s="36" t="str">
        <f t="shared" si="12"/>
        <v>北海道:還暦</v>
      </c>
      <c r="O96" s="37">
        <v>1</v>
      </c>
      <c r="P96" s="38">
        <f t="shared" si="13"/>
      </c>
      <c r="Q96" s="38">
        <f t="shared" si="14"/>
      </c>
      <c r="R96" s="38">
        <f t="shared" si="15"/>
      </c>
      <c r="S96" s="38" t="str">
        <f t="shared" si="16"/>
        <v>○</v>
      </c>
      <c r="T96" s="39"/>
      <c r="U96" s="39" t="s">
        <v>8</v>
      </c>
      <c r="V96" s="39" t="s">
        <v>336</v>
      </c>
      <c r="W96" s="40" t="s">
        <v>121</v>
      </c>
      <c r="X96" s="41" t="s">
        <v>572</v>
      </c>
      <c r="Y96" s="42" t="s">
        <v>43</v>
      </c>
      <c r="Z96" s="26"/>
      <c r="AA96" s="43" t="s">
        <v>8</v>
      </c>
      <c r="AB96" s="26"/>
      <c r="AC96" s="26" t="s">
        <v>596</v>
      </c>
      <c r="AD96" s="26"/>
      <c r="AE96" s="26"/>
      <c r="AF96" s="44"/>
    </row>
    <row r="97" spans="1:32" s="45" customFormat="1" ht="22.5" customHeight="1">
      <c r="A97" s="26">
        <v>381</v>
      </c>
      <c r="B97" s="26" t="s">
        <v>0</v>
      </c>
      <c r="C97" s="26">
        <v>48</v>
      </c>
      <c r="D97" s="26" t="s">
        <v>7</v>
      </c>
      <c r="E97" s="27" t="str">
        <f t="shared" si="9"/>
        <v>きく-48-A</v>
      </c>
      <c r="F97" s="28" t="s">
        <v>8</v>
      </c>
      <c r="G97" s="28"/>
      <c r="H97" s="46" t="s">
        <v>170</v>
      </c>
      <c r="I97" s="31" t="s">
        <v>478</v>
      </c>
      <c r="J97" s="32">
        <v>20052</v>
      </c>
      <c r="K97" s="33" t="str">
        <f t="shared" si="10"/>
        <v>56歳</v>
      </c>
      <c r="L97" s="35" t="s">
        <v>88</v>
      </c>
      <c r="M97" s="35">
        <f t="shared" si="11"/>
      </c>
      <c r="N97" s="36" t="str">
        <f t="shared" si="12"/>
        <v>兵庫:</v>
      </c>
      <c r="O97" s="37">
        <v>28</v>
      </c>
      <c r="P97" s="38">
        <f t="shared" si="13"/>
      </c>
      <c r="Q97" s="38">
        <f t="shared" si="14"/>
      </c>
      <c r="R97" s="38">
        <f t="shared" si="15"/>
      </c>
      <c r="S97" s="38">
        <f t="shared" si="16"/>
      </c>
      <c r="T97" s="47" t="s">
        <v>8</v>
      </c>
      <c r="U97" s="39"/>
      <c r="V97" s="47"/>
      <c r="W97" s="48"/>
      <c r="X97" s="41" t="s">
        <v>572</v>
      </c>
      <c r="Y97" s="50" t="s">
        <v>43</v>
      </c>
      <c r="Z97" s="51"/>
      <c r="AA97" s="43" t="s">
        <v>8</v>
      </c>
      <c r="AB97" s="51"/>
      <c r="AC97" s="26"/>
      <c r="AD97" s="26"/>
      <c r="AE97" s="26"/>
      <c r="AF97" s="44"/>
    </row>
    <row r="98" spans="1:32" s="45" customFormat="1" ht="22.5" customHeight="1">
      <c r="A98" s="26">
        <v>382</v>
      </c>
      <c r="B98" s="26" t="s">
        <v>0</v>
      </c>
      <c r="C98" s="26">
        <v>48</v>
      </c>
      <c r="D98" s="26" t="s">
        <v>9</v>
      </c>
      <c r="E98" s="27" t="str">
        <f t="shared" si="9"/>
        <v>きく-48-B</v>
      </c>
      <c r="F98" s="28" t="s">
        <v>8</v>
      </c>
      <c r="G98" s="29"/>
      <c r="H98" s="30" t="s">
        <v>171</v>
      </c>
      <c r="I98" s="31" t="s">
        <v>482</v>
      </c>
      <c r="J98" s="32">
        <v>19162</v>
      </c>
      <c r="K98" s="33" t="str">
        <f t="shared" si="10"/>
        <v>58歳</v>
      </c>
      <c r="L98" s="34" t="s">
        <v>88</v>
      </c>
      <c r="M98" s="35">
        <f t="shared" si="11"/>
      </c>
      <c r="N98" s="36" t="str">
        <f t="shared" si="12"/>
        <v>兵庫:</v>
      </c>
      <c r="O98" s="37">
        <v>28</v>
      </c>
      <c r="P98" s="38">
        <f t="shared" si="13"/>
      </c>
      <c r="Q98" s="38">
        <f t="shared" si="14"/>
      </c>
      <c r="R98" s="38">
        <f t="shared" si="15"/>
      </c>
      <c r="S98" s="38">
        <f t="shared" si="16"/>
      </c>
      <c r="T98" s="39"/>
      <c r="U98" s="39" t="s">
        <v>8</v>
      </c>
      <c r="V98" s="39"/>
      <c r="W98" s="40"/>
      <c r="X98" s="41" t="s">
        <v>572</v>
      </c>
      <c r="Y98" s="42" t="s">
        <v>43</v>
      </c>
      <c r="Z98" s="26"/>
      <c r="AA98" s="43" t="s">
        <v>8</v>
      </c>
      <c r="AB98" s="26"/>
      <c r="AC98" s="26"/>
      <c r="AD98" s="26"/>
      <c r="AE98" s="26"/>
      <c r="AF98" s="44"/>
    </row>
    <row r="99" spans="1:32" s="45" customFormat="1" ht="22.5" customHeight="1">
      <c r="A99" s="26">
        <v>383</v>
      </c>
      <c r="B99" s="26" t="s">
        <v>0</v>
      </c>
      <c r="C99" s="26">
        <v>49</v>
      </c>
      <c r="D99" s="26" t="s">
        <v>7</v>
      </c>
      <c r="E99" s="27" t="str">
        <f t="shared" si="9"/>
        <v>きく-49-A</v>
      </c>
      <c r="F99" s="28" t="s">
        <v>8</v>
      </c>
      <c r="G99" s="28"/>
      <c r="H99" s="46" t="s">
        <v>172</v>
      </c>
      <c r="I99" s="31" t="s">
        <v>542</v>
      </c>
      <c r="J99" s="32">
        <v>17996</v>
      </c>
      <c r="K99" s="33" t="str">
        <f t="shared" si="10"/>
        <v>61歳</v>
      </c>
      <c r="L99" s="35" t="s">
        <v>76</v>
      </c>
      <c r="M99" s="35">
        <f t="shared" si="11"/>
      </c>
      <c r="N99" s="36" t="str">
        <f t="shared" si="12"/>
        <v>山口:</v>
      </c>
      <c r="O99" s="37">
        <v>35</v>
      </c>
      <c r="P99" s="38">
        <f t="shared" si="13"/>
      </c>
      <c r="Q99" s="38">
        <f t="shared" si="14"/>
      </c>
      <c r="R99" s="38">
        <f t="shared" si="15"/>
      </c>
      <c r="S99" s="38">
        <f aca="true" t="shared" si="17" ref="S99:S130">IF(K99="60歳","○","")</f>
      </c>
      <c r="T99" s="47" t="s">
        <v>8</v>
      </c>
      <c r="U99" s="39"/>
      <c r="V99" s="47"/>
      <c r="W99" s="48"/>
      <c r="X99" s="41" t="s">
        <v>572</v>
      </c>
      <c r="Y99" s="50" t="s">
        <v>43</v>
      </c>
      <c r="Z99" s="51"/>
      <c r="AA99" s="43" t="s">
        <v>8</v>
      </c>
      <c r="AB99" s="51"/>
      <c r="AC99" s="26"/>
      <c r="AD99" s="26">
        <v>11</v>
      </c>
      <c r="AE99" s="26"/>
      <c r="AF99" s="44"/>
    </row>
    <row r="100" spans="1:32" s="45" customFormat="1" ht="22.5" customHeight="1">
      <c r="A100" s="26">
        <v>384</v>
      </c>
      <c r="B100" s="26" t="s">
        <v>0</v>
      </c>
      <c r="C100" s="26">
        <v>49</v>
      </c>
      <c r="D100" s="26" t="s">
        <v>9</v>
      </c>
      <c r="E100" s="27" t="str">
        <f t="shared" si="9"/>
        <v>きく-49-B</v>
      </c>
      <c r="F100" s="28" t="s">
        <v>8</v>
      </c>
      <c r="G100" s="29"/>
      <c r="H100" s="30" t="s">
        <v>173</v>
      </c>
      <c r="I100" s="31" t="s">
        <v>535</v>
      </c>
      <c r="J100" s="32">
        <v>18771</v>
      </c>
      <c r="K100" s="33" t="str">
        <f t="shared" si="10"/>
        <v>59歳</v>
      </c>
      <c r="L100" s="34" t="s">
        <v>76</v>
      </c>
      <c r="M100" s="35">
        <f t="shared" si="11"/>
      </c>
      <c r="N100" s="36" t="str">
        <f t="shared" si="12"/>
        <v>山口:</v>
      </c>
      <c r="O100" s="37">
        <v>35</v>
      </c>
      <c r="P100" s="38">
        <f t="shared" si="13"/>
      </c>
      <c r="Q100" s="38">
        <f t="shared" si="14"/>
      </c>
      <c r="R100" s="38">
        <f t="shared" si="15"/>
      </c>
      <c r="S100" s="38">
        <f t="shared" si="17"/>
      </c>
      <c r="T100" s="39" t="s">
        <v>8</v>
      </c>
      <c r="U100" s="39"/>
      <c r="V100" s="39"/>
      <c r="W100" s="40"/>
      <c r="X100" s="41" t="s">
        <v>572</v>
      </c>
      <c r="Y100" s="42" t="s">
        <v>43</v>
      </c>
      <c r="Z100" s="26"/>
      <c r="AA100" s="43" t="s">
        <v>8</v>
      </c>
      <c r="AB100" s="26"/>
      <c r="AC100" s="26"/>
      <c r="AD100" s="26">
        <v>11</v>
      </c>
      <c r="AE100" s="26"/>
      <c r="AF100" s="44"/>
    </row>
    <row r="101" spans="1:32" s="45" customFormat="1" ht="22.5" customHeight="1">
      <c r="A101" s="26">
        <v>385</v>
      </c>
      <c r="B101" s="26" t="s">
        <v>0</v>
      </c>
      <c r="C101" s="26">
        <v>50</v>
      </c>
      <c r="D101" s="26" t="s">
        <v>7</v>
      </c>
      <c r="E101" s="27" t="str">
        <f t="shared" si="9"/>
        <v>きく-50-A</v>
      </c>
      <c r="F101" s="28" t="s">
        <v>8</v>
      </c>
      <c r="G101" s="28"/>
      <c r="H101" s="46" t="s">
        <v>174</v>
      </c>
      <c r="I101" s="31" t="s">
        <v>467</v>
      </c>
      <c r="J101" s="32">
        <v>19685</v>
      </c>
      <c r="K101" s="33" t="str">
        <f t="shared" si="10"/>
        <v>57歳</v>
      </c>
      <c r="L101" s="35" t="s">
        <v>47</v>
      </c>
      <c r="M101" s="35">
        <f t="shared" si="11"/>
      </c>
      <c r="N101" s="36" t="str">
        <f t="shared" si="12"/>
        <v>大阪:</v>
      </c>
      <c r="O101" s="37">
        <v>27</v>
      </c>
      <c r="P101" s="38">
        <f t="shared" si="13"/>
      </c>
      <c r="Q101" s="38">
        <f t="shared" si="14"/>
      </c>
      <c r="R101" s="38">
        <f t="shared" si="15"/>
      </c>
      <c r="S101" s="38">
        <f t="shared" si="17"/>
      </c>
      <c r="T101" s="47" t="s">
        <v>8</v>
      </c>
      <c r="U101" s="39"/>
      <c r="V101" s="47"/>
      <c r="W101" s="48"/>
      <c r="X101" s="41"/>
      <c r="Y101" s="50" t="s">
        <v>43</v>
      </c>
      <c r="Z101" s="51"/>
      <c r="AA101" s="43" t="s">
        <v>8</v>
      </c>
      <c r="AB101" s="51"/>
      <c r="AC101" s="26"/>
      <c r="AD101" s="26"/>
      <c r="AE101" s="26"/>
      <c r="AF101" s="44"/>
    </row>
    <row r="102" spans="1:32" s="45" customFormat="1" ht="22.5" customHeight="1">
      <c r="A102" s="26">
        <v>386</v>
      </c>
      <c r="B102" s="26" t="s">
        <v>0</v>
      </c>
      <c r="C102" s="26">
        <v>50</v>
      </c>
      <c r="D102" s="26" t="s">
        <v>9</v>
      </c>
      <c r="E102" s="27" t="str">
        <f t="shared" si="9"/>
        <v>きく-50-B</v>
      </c>
      <c r="F102" s="28" t="s">
        <v>8</v>
      </c>
      <c r="G102" s="29"/>
      <c r="H102" s="30" t="s">
        <v>175</v>
      </c>
      <c r="I102" s="31" t="s">
        <v>550</v>
      </c>
      <c r="J102" s="32">
        <v>20355</v>
      </c>
      <c r="K102" s="33" t="str">
        <f t="shared" si="10"/>
        <v>55歳</v>
      </c>
      <c r="L102" s="34" t="s">
        <v>176</v>
      </c>
      <c r="M102" s="35">
        <f t="shared" si="11"/>
      </c>
      <c r="N102" s="36" t="str">
        <f t="shared" si="12"/>
        <v>香川:</v>
      </c>
      <c r="O102" s="37">
        <v>37</v>
      </c>
      <c r="P102" s="38">
        <f t="shared" si="13"/>
      </c>
      <c r="Q102" s="38">
        <f t="shared" si="14"/>
      </c>
      <c r="R102" s="38">
        <f t="shared" si="15"/>
      </c>
      <c r="S102" s="38">
        <f t="shared" si="17"/>
      </c>
      <c r="T102" s="39" t="s">
        <v>8</v>
      </c>
      <c r="U102" s="39"/>
      <c r="V102" s="39"/>
      <c r="W102" s="40"/>
      <c r="X102" s="41"/>
      <c r="Y102" s="42" t="s">
        <v>43</v>
      </c>
      <c r="Z102" s="26"/>
      <c r="AA102" s="43" t="s">
        <v>8</v>
      </c>
      <c r="AB102" s="26"/>
      <c r="AC102" s="26"/>
      <c r="AD102" s="26"/>
      <c r="AE102" s="26"/>
      <c r="AF102" s="44"/>
    </row>
    <row r="103" spans="1:32" s="45" customFormat="1" ht="22.5" customHeight="1">
      <c r="A103" s="26">
        <v>387</v>
      </c>
      <c r="B103" s="26" t="s">
        <v>0</v>
      </c>
      <c r="C103" s="26">
        <v>51</v>
      </c>
      <c r="D103" s="26" t="s">
        <v>7</v>
      </c>
      <c r="E103" s="27" t="str">
        <f t="shared" si="9"/>
        <v>きく-51-A</v>
      </c>
      <c r="F103" s="28" t="s">
        <v>8</v>
      </c>
      <c r="G103" s="28"/>
      <c r="H103" s="46" t="s">
        <v>177</v>
      </c>
      <c r="I103" s="31" t="s">
        <v>503</v>
      </c>
      <c r="J103" s="32">
        <v>20199</v>
      </c>
      <c r="K103" s="33" t="str">
        <f t="shared" si="10"/>
        <v>55歳</v>
      </c>
      <c r="L103" s="35" t="s">
        <v>66</v>
      </c>
      <c r="M103" s="35">
        <f t="shared" si="11"/>
      </c>
      <c r="N103" s="36" t="str">
        <f t="shared" si="12"/>
        <v>鳥取:</v>
      </c>
      <c r="O103" s="37">
        <v>31</v>
      </c>
      <c r="P103" s="38">
        <f t="shared" si="13"/>
      </c>
      <c r="Q103" s="38">
        <f t="shared" si="14"/>
      </c>
      <c r="R103" s="38">
        <f t="shared" si="15"/>
      </c>
      <c r="S103" s="38">
        <f t="shared" si="17"/>
      </c>
      <c r="T103" s="47"/>
      <c r="U103" s="39" t="s">
        <v>8</v>
      </c>
      <c r="V103" s="47" t="s">
        <v>504</v>
      </c>
      <c r="W103" s="48"/>
      <c r="X103" s="41" t="s">
        <v>572</v>
      </c>
      <c r="Y103" s="50" t="s">
        <v>43</v>
      </c>
      <c r="Z103" s="51"/>
      <c r="AA103" s="43" t="s">
        <v>8</v>
      </c>
      <c r="AB103" s="51"/>
      <c r="AC103" s="26"/>
      <c r="AD103" s="26"/>
      <c r="AE103" s="26"/>
      <c r="AF103" s="44"/>
    </row>
    <row r="104" spans="1:32" s="45" customFormat="1" ht="22.5" customHeight="1">
      <c r="A104" s="26">
        <v>388</v>
      </c>
      <c r="B104" s="26" t="s">
        <v>0</v>
      </c>
      <c r="C104" s="26">
        <v>51</v>
      </c>
      <c r="D104" s="26" t="s">
        <v>9</v>
      </c>
      <c r="E104" s="27" t="str">
        <f t="shared" si="9"/>
        <v>きく-51-B</v>
      </c>
      <c r="F104" s="28" t="s">
        <v>8</v>
      </c>
      <c r="G104" s="29"/>
      <c r="H104" s="30" t="s">
        <v>178</v>
      </c>
      <c r="I104" s="31" t="s">
        <v>499</v>
      </c>
      <c r="J104" s="32">
        <v>19436</v>
      </c>
      <c r="K104" s="33" t="str">
        <f t="shared" si="10"/>
        <v>58歳</v>
      </c>
      <c r="L104" s="34" t="s">
        <v>66</v>
      </c>
      <c r="M104" s="35">
        <f t="shared" si="11"/>
      </c>
      <c r="N104" s="36" t="str">
        <f t="shared" si="12"/>
        <v>鳥取:</v>
      </c>
      <c r="O104" s="37">
        <v>31</v>
      </c>
      <c r="P104" s="38">
        <f t="shared" si="13"/>
      </c>
      <c r="Q104" s="38">
        <f t="shared" si="14"/>
      </c>
      <c r="R104" s="38">
        <f t="shared" si="15"/>
      </c>
      <c r="S104" s="38">
        <f t="shared" si="17"/>
      </c>
      <c r="T104" s="39" t="s">
        <v>8</v>
      </c>
      <c r="U104" s="39"/>
      <c r="V104" s="39"/>
      <c r="W104" s="40"/>
      <c r="X104" s="41" t="s">
        <v>572</v>
      </c>
      <c r="Y104" s="42" t="s">
        <v>43</v>
      </c>
      <c r="Z104" s="26"/>
      <c r="AA104" s="43" t="s">
        <v>8</v>
      </c>
      <c r="AB104" s="26"/>
      <c r="AC104" s="26" t="s">
        <v>620</v>
      </c>
      <c r="AD104" s="26"/>
      <c r="AE104" s="26">
        <v>11</v>
      </c>
      <c r="AF104" s="44"/>
    </row>
    <row r="105" spans="1:33" s="45" customFormat="1" ht="22.5" customHeight="1">
      <c r="A105" s="77">
        <v>389</v>
      </c>
      <c r="B105" s="77" t="s">
        <v>0</v>
      </c>
      <c r="C105" s="77">
        <v>52</v>
      </c>
      <c r="D105" s="77" t="s">
        <v>7</v>
      </c>
      <c r="E105" s="78" t="str">
        <f t="shared" si="9"/>
        <v>きく-52-A</v>
      </c>
      <c r="F105" s="79" t="s">
        <v>8</v>
      </c>
      <c r="G105" s="79"/>
      <c r="H105" s="80" t="s">
        <v>179</v>
      </c>
      <c r="I105" s="81" t="s">
        <v>582</v>
      </c>
      <c r="J105" s="82">
        <v>16838</v>
      </c>
      <c r="K105" s="83" t="str">
        <f t="shared" si="10"/>
        <v>65歳</v>
      </c>
      <c r="L105" s="84" t="s">
        <v>85</v>
      </c>
      <c r="M105" s="84">
        <f t="shared" si="11"/>
      </c>
      <c r="N105" s="85" t="str">
        <f t="shared" si="12"/>
        <v>岐阜:</v>
      </c>
      <c r="O105" s="86">
        <v>21</v>
      </c>
      <c r="P105" s="87">
        <f t="shared" si="13"/>
      </c>
      <c r="Q105" s="87">
        <f t="shared" si="14"/>
      </c>
      <c r="R105" s="87">
        <f t="shared" si="15"/>
      </c>
      <c r="S105" s="87">
        <f t="shared" si="17"/>
      </c>
      <c r="T105" s="88" t="s">
        <v>8</v>
      </c>
      <c r="U105" s="89"/>
      <c r="V105" s="88"/>
      <c r="W105" s="90"/>
      <c r="X105" s="91" t="s">
        <v>581</v>
      </c>
      <c r="Y105" s="92" t="s">
        <v>43</v>
      </c>
      <c r="Z105" s="84"/>
      <c r="AA105" s="93" t="s">
        <v>8</v>
      </c>
      <c r="AB105" s="84"/>
      <c r="AC105" s="77" t="s">
        <v>583</v>
      </c>
      <c r="AD105" s="77"/>
      <c r="AE105" s="77"/>
      <c r="AF105" s="94"/>
      <c r="AG105" s="75"/>
    </row>
    <row r="106" spans="1:33" s="45" customFormat="1" ht="22.5" customHeight="1">
      <c r="A106" s="77">
        <v>390</v>
      </c>
      <c r="B106" s="77" t="s">
        <v>0</v>
      </c>
      <c r="C106" s="77">
        <v>52</v>
      </c>
      <c r="D106" s="77" t="s">
        <v>9</v>
      </c>
      <c r="E106" s="78" t="str">
        <f t="shared" si="9"/>
        <v>きく-52-B</v>
      </c>
      <c r="F106" s="79" t="s">
        <v>8</v>
      </c>
      <c r="G106" s="87"/>
      <c r="H106" s="95" t="s">
        <v>180</v>
      </c>
      <c r="I106" s="81" t="s">
        <v>580</v>
      </c>
      <c r="J106" s="82">
        <v>20372</v>
      </c>
      <c r="K106" s="83" t="str">
        <f t="shared" si="10"/>
        <v>55歳</v>
      </c>
      <c r="L106" s="77" t="s">
        <v>85</v>
      </c>
      <c r="M106" s="84">
        <f t="shared" si="11"/>
      </c>
      <c r="N106" s="85" t="str">
        <f t="shared" si="12"/>
        <v>岐阜:</v>
      </c>
      <c r="O106" s="86">
        <v>21</v>
      </c>
      <c r="P106" s="87">
        <f t="shared" si="13"/>
      </c>
      <c r="Q106" s="87">
        <f t="shared" si="14"/>
      </c>
      <c r="R106" s="87">
        <f t="shared" si="15"/>
      </c>
      <c r="S106" s="87">
        <f t="shared" si="17"/>
      </c>
      <c r="T106" s="89" t="s">
        <v>8</v>
      </c>
      <c r="U106" s="89"/>
      <c r="V106" s="89"/>
      <c r="W106" s="96"/>
      <c r="X106" s="91" t="s">
        <v>581</v>
      </c>
      <c r="Y106" s="97" t="s">
        <v>43</v>
      </c>
      <c r="Z106" s="77"/>
      <c r="AA106" s="93" t="s">
        <v>8</v>
      </c>
      <c r="AB106" s="77"/>
      <c r="AC106" s="77" t="s">
        <v>583</v>
      </c>
      <c r="AD106" s="77"/>
      <c r="AE106" s="77"/>
      <c r="AF106" s="94"/>
      <c r="AG106" s="75"/>
    </row>
    <row r="107" spans="1:32" s="45" customFormat="1" ht="22.5" customHeight="1">
      <c r="A107" s="26">
        <v>391</v>
      </c>
      <c r="B107" s="26" t="s">
        <v>0</v>
      </c>
      <c r="C107" s="26">
        <v>53</v>
      </c>
      <c r="D107" s="26" t="s">
        <v>7</v>
      </c>
      <c r="E107" s="27" t="str">
        <f t="shared" si="9"/>
        <v>きく-53-A</v>
      </c>
      <c r="F107" s="28" t="s">
        <v>8</v>
      </c>
      <c r="G107" s="28"/>
      <c r="H107" s="46" t="s">
        <v>181</v>
      </c>
      <c r="I107" s="31" t="s">
        <v>527</v>
      </c>
      <c r="J107" s="32">
        <v>18791</v>
      </c>
      <c r="K107" s="33" t="str">
        <f t="shared" si="10"/>
        <v>59歳</v>
      </c>
      <c r="L107" s="35" t="s">
        <v>99</v>
      </c>
      <c r="M107" s="35">
        <f t="shared" si="11"/>
      </c>
      <c r="N107" s="36" t="str">
        <f t="shared" si="12"/>
        <v>広島:</v>
      </c>
      <c r="O107" s="37">
        <v>34</v>
      </c>
      <c r="P107" s="38">
        <f t="shared" si="13"/>
      </c>
      <c r="Q107" s="38">
        <f t="shared" si="14"/>
      </c>
      <c r="R107" s="38">
        <f t="shared" si="15"/>
      </c>
      <c r="S107" s="38">
        <f t="shared" si="17"/>
      </c>
      <c r="T107" s="47" t="s">
        <v>8</v>
      </c>
      <c r="U107" s="39"/>
      <c r="V107" s="47"/>
      <c r="W107" s="48"/>
      <c r="X107" s="41" t="s">
        <v>572</v>
      </c>
      <c r="Y107" s="50" t="s">
        <v>43</v>
      </c>
      <c r="Z107" s="51"/>
      <c r="AA107" s="43" t="s">
        <v>8</v>
      </c>
      <c r="AB107" s="51"/>
      <c r="AC107" s="26"/>
      <c r="AD107" s="26">
        <v>3</v>
      </c>
      <c r="AE107" s="26"/>
      <c r="AF107" s="44"/>
    </row>
    <row r="108" spans="1:32" s="45" customFormat="1" ht="22.5" customHeight="1">
      <c r="A108" s="26">
        <v>392</v>
      </c>
      <c r="B108" s="26" t="s">
        <v>0</v>
      </c>
      <c r="C108" s="26">
        <v>53</v>
      </c>
      <c r="D108" s="26" t="s">
        <v>9</v>
      </c>
      <c r="E108" s="27" t="str">
        <f t="shared" si="9"/>
        <v>きく-53-B</v>
      </c>
      <c r="F108" s="28" t="s">
        <v>8</v>
      </c>
      <c r="G108" s="29"/>
      <c r="H108" s="30" t="s">
        <v>182</v>
      </c>
      <c r="I108" s="31" t="s">
        <v>183</v>
      </c>
      <c r="J108" s="32">
        <v>18705</v>
      </c>
      <c r="K108" s="33" t="str">
        <f t="shared" si="10"/>
        <v>60歳</v>
      </c>
      <c r="L108" s="34" t="s">
        <v>99</v>
      </c>
      <c r="M108" s="35" t="str">
        <f t="shared" si="11"/>
        <v>還暦</v>
      </c>
      <c r="N108" s="36" t="str">
        <f t="shared" si="12"/>
        <v>広島:還暦</v>
      </c>
      <c r="O108" s="37">
        <v>34</v>
      </c>
      <c r="P108" s="38">
        <f t="shared" si="13"/>
      </c>
      <c r="Q108" s="38">
        <f t="shared" si="14"/>
      </c>
      <c r="R108" s="38">
        <f t="shared" si="15"/>
      </c>
      <c r="S108" s="38" t="str">
        <f t="shared" si="17"/>
        <v>○</v>
      </c>
      <c r="T108" s="39" t="s">
        <v>8</v>
      </c>
      <c r="U108" s="39"/>
      <c r="V108" s="39"/>
      <c r="W108" s="40"/>
      <c r="X108" s="41" t="s">
        <v>572</v>
      </c>
      <c r="Y108" s="42" t="s">
        <v>43</v>
      </c>
      <c r="Z108" s="26"/>
      <c r="AA108" s="43" t="s">
        <v>8</v>
      </c>
      <c r="AB108" s="26"/>
      <c r="AC108" s="26"/>
      <c r="AD108" s="26">
        <v>3</v>
      </c>
      <c r="AE108" s="26"/>
      <c r="AF108" s="44"/>
    </row>
    <row r="109" spans="1:32" s="45" customFormat="1" ht="22.5" customHeight="1">
      <c r="A109" s="26">
        <v>393</v>
      </c>
      <c r="B109" s="26" t="s">
        <v>0</v>
      </c>
      <c r="C109" s="26">
        <v>54</v>
      </c>
      <c r="D109" s="26" t="s">
        <v>7</v>
      </c>
      <c r="E109" s="27" t="str">
        <f t="shared" si="9"/>
        <v>きく-54-A</v>
      </c>
      <c r="F109" s="28" t="s">
        <v>8</v>
      </c>
      <c r="G109" s="28"/>
      <c r="H109" s="46" t="s">
        <v>184</v>
      </c>
      <c r="I109" s="31" t="s">
        <v>392</v>
      </c>
      <c r="J109" s="32">
        <v>17659</v>
      </c>
      <c r="K109" s="33" t="str">
        <f t="shared" si="10"/>
        <v>62歳</v>
      </c>
      <c r="L109" s="35" t="s">
        <v>126</v>
      </c>
      <c r="M109" s="35">
        <f t="shared" si="11"/>
      </c>
      <c r="N109" s="36" t="str">
        <f t="shared" si="12"/>
        <v>千葉:</v>
      </c>
      <c r="O109" s="37">
        <v>12</v>
      </c>
      <c r="P109" s="38">
        <f t="shared" si="13"/>
      </c>
      <c r="Q109" s="38">
        <f t="shared" si="14"/>
      </c>
      <c r="R109" s="38">
        <f t="shared" si="15"/>
      </c>
      <c r="S109" s="38">
        <f t="shared" si="17"/>
      </c>
      <c r="T109" s="47"/>
      <c r="U109" s="39" t="s">
        <v>8</v>
      </c>
      <c r="V109" s="47" t="s">
        <v>336</v>
      </c>
      <c r="W109" s="48"/>
      <c r="X109" s="41" t="s">
        <v>572</v>
      </c>
      <c r="Y109" s="50" t="s">
        <v>43</v>
      </c>
      <c r="Z109" s="51"/>
      <c r="AA109" s="43" t="s">
        <v>8</v>
      </c>
      <c r="AB109" s="51"/>
      <c r="AC109" s="26"/>
      <c r="AD109" s="26">
        <v>3</v>
      </c>
      <c r="AE109" s="26">
        <v>3</v>
      </c>
      <c r="AF109" s="44"/>
    </row>
    <row r="110" spans="1:32" s="45" customFormat="1" ht="22.5" customHeight="1">
      <c r="A110" s="26">
        <v>394</v>
      </c>
      <c r="B110" s="26" t="s">
        <v>0</v>
      </c>
      <c r="C110" s="26">
        <v>54</v>
      </c>
      <c r="D110" s="26" t="s">
        <v>9</v>
      </c>
      <c r="E110" s="27" t="str">
        <f t="shared" si="9"/>
        <v>きく-54-B</v>
      </c>
      <c r="F110" s="28" t="s">
        <v>8</v>
      </c>
      <c r="G110" s="29"/>
      <c r="H110" s="30" t="s">
        <v>185</v>
      </c>
      <c r="I110" s="31" t="s">
        <v>390</v>
      </c>
      <c r="J110" s="32">
        <v>18740</v>
      </c>
      <c r="K110" s="33" t="str">
        <f t="shared" si="10"/>
        <v>59歳</v>
      </c>
      <c r="L110" s="34" t="s">
        <v>126</v>
      </c>
      <c r="M110" s="35">
        <f t="shared" si="11"/>
      </c>
      <c r="N110" s="36" t="str">
        <f t="shared" si="12"/>
        <v>千葉:</v>
      </c>
      <c r="O110" s="37">
        <v>12</v>
      </c>
      <c r="P110" s="38">
        <f t="shared" si="13"/>
      </c>
      <c r="Q110" s="38">
        <f t="shared" si="14"/>
      </c>
      <c r="R110" s="38">
        <f t="shared" si="15"/>
      </c>
      <c r="S110" s="38">
        <f t="shared" si="17"/>
      </c>
      <c r="T110" s="39"/>
      <c r="U110" s="39" t="s">
        <v>8</v>
      </c>
      <c r="V110" s="39" t="s">
        <v>336</v>
      </c>
      <c r="W110" s="40"/>
      <c r="X110" s="41" t="s">
        <v>572</v>
      </c>
      <c r="Y110" s="42" t="s">
        <v>43</v>
      </c>
      <c r="Z110" s="26"/>
      <c r="AA110" s="43" t="s">
        <v>8</v>
      </c>
      <c r="AB110" s="26"/>
      <c r="AC110" s="26"/>
      <c r="AD110" s="26">
        <v>3</v>
      </c>
      <c r="AE110" s="26">
        <v>3</v>
      </c>
      <c r="AF110" s="44"/>
    </row>
    <row r="111" spans="1:256" s="45" customFormat="1" ht="22.5" customHeight="1">
      <c r="A111" s="26">
        <v>395</v>
      </c>
      <c r="B111" s="26" t="s">
        <v>0</v>
      </c>
      <c r="C111" s="26">
        <v>55</v>
      </c>
      <c r="D111" s="26" t="s">
        <v>7</v>
      </c>
      <c r="E111" s="27" t="str">
        <f t="shared" si="9"/>
        <v>きく-55-A</v>
      </c>
      <c r="F111" s="28" t="s">
        <v>8</v>
      </c>
      <c r="G111" s="28"/>
      <c r="H111" s="46" t="s">
        <v>186</v>
      </c>
      <c r="I111" s="31" t="s">
        <v>412</v>
      </c>
      <c r="J111" s="32">
        <v>18904</v>
      </c>
      <c r="K111" s="33" t="str">
        <f t="shared" si="10"/>
        <v>59歳</v>
      </c>
      <c r="L111" s="35" t="s">
        <v>187</v>
      </c>
      <c r="M111" s="35">
        <f t="shared" si="11"/>
      </c>
      <c r="N111" s="36" t="str">
        <f t="shared" si="12"/>
        <v>福井:</v>
      </c>
      <c r="O111" s="37">
        <v>18</v>
      </c>
      <c r="P111" s="38">
        <f t="shared" si="13"/>
      </c>
      <c r="Q111" s="38">
        <f t="shared" si="14"/>
      </c>
      <c r="R111" s="38">
        <f t="shared" si="15"/>
      </c>
      <c r="S111" s="38">
        <f t="shared" si="17"/>
      </c>
      <c r="T111" s="47"/>
      <c r="U111" s="39" t="s">
        <v>8</v>
      </c>
      <c r="V111" s="47" t="s">
        <v>336</v>
      </c>
      <c r="W111" s="48"/>
      <c r="X111" s="41" t="s">
        <v>572</v>
      </c>
      <c r="Y111" s="50" t="s">
        <v>43</v>
      </c>
      <c r="Z111" s="51"/>
      <c r="AA111" s="43" t="s">
        <v>8</v>
      </c>
      <c r="AB111" s="51"/>
      <c r="AC111" s="26"/>
      <c r="AD111" s="26">
        <v>9</v>
      </c>
      <c r="AE111" s="26">
        <v>9</v>
      </c>
      <c r="AF111" s="44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2"/>
      <c r="HQ111" s="52"/>
      <c r="HR111" s="52"/>
      <c r="HS111" s="52"/>
      <c r="HT111" s="52"/>
      <c r="HU111" s="52"/>
      <c r="HV111" s="52"/>
      <c r="HW111" s="52"/>
      <c r="HX111" s="52"/>
      <c r="HY111" s="52"/>
      <c r="HZ111" s="52"/>
      <c r="IA111" s="52"/>
      <c r="IB111" s="52"/>
      <c r="IC111" s="52"/>
      <c r="ID111" s="52"/>
      <c r="IE111" s="52"/>
      <c r="IF111" s="52"/>
      <c r="IG111" s="52"/>
      <c r="IH111" s="52"/>
      <c r="II111" s="52"/>
      <c r="IJ111" s="52"/>
      <c r="IK111" s="52"/>
      <c r="IL111" s="52"/>
      <c r="IM111" s="52"/>
      <c r="IN111" s="52"/>
      <c r="IO111" s="52"/>
      <c r="IP111" s="52"/>
      <c r="IQ111" s="52"/>
      <c r="IR111" s="52"/>
      <c r="IS111" s="52"/>
      <c r="IT111" s="52"/>
      <c r="IU111" s="52"/>
      <c r="IV111" s="52"/>
    </row>
    <row r="112" spans="1:32" s="45" customFormat="1" ht="22.5" customHeight="1">
      <c r="A112" s="26">
        <v>396</v>
      </c>
      <c r="B112" s="26" t="s">
        <v>0</v>
      </c>
      <c r="C112" s="26">
        <v>55</v>
      </c>
      <c r="D112" s="26" t="s">
        <v>9</v>
      </c>
      <c r="E112" s="27" t="str">
        <f t="shared" si="9"/>
        <v>きく-55-B</v>
      </c>
      <c r="F112" s="28" t="s">
        <v>8</v>
      </c>
      <c r="G112" s="29"/>
      <c r="H112" s="30" t="s">
        <v>188</v>
      </c>
      <c r="I112" s="31" t="s">
        <v>454</v>
      </c>
      <c r="J112" s="32">
        <v>18953</v>
      </c>
      <c r="K112" s="33" t="str">
        <f t="shared" si="10"/>
        <v>59歳</v>
      </c>
      <c r="L112" s="34" t="s">
        <v>68</v>
      </c>
      <c r="M112" s="35">
        <f t="shared" si="11"/>
      </c>
      <c r="N112" s="36" t="str">
        <f t="shared" si="12"/>
        <v>京都:</v>
      </c>
      <c r="O112" s="37">
        <v>26</v>
      </c>
      <c r="P112" s="38">
        <f t="shared" si="13"/>
      </c>
      <c r="Q112" s="38">
        <f t="shared" si="14"/>
      </c>
      <c r="R112" s="38">
        <f t="shared" si="15"/>
      </c>
      <c r="S112" s="38">
        <f t="shared" si="17"/>
      </c>
      <c r="T112" s="39" t="s">
        <v>8</v>
      </c>
      <c r="U112" s="39"/>
      <c r="V112" s="39"/>
      <c r="W112" s="40"/>
      <c r="X112" s="41" t="s">
        <v>572</v>
      </c>
      <c r="Y112" s="42" t="s">
        <v>43</v>
      </c>
      <c r="Z112" s="26"/>
      <c r="AA112" s="43" t="s">
        <v>8</v>
      </c>
      <c r="AB112" s="26"/>
      <c r="AC112" s="26"/>
      <c r="AD112" s="26"/>
      <c r="AE112" s="26"/>
      <c r="AF112" s="44"/>
    </row>
    <row r="113" spans="1:32" s="45" customFormat="1" ht="22.5" customHeight="1">
      <c r="A113" s="26">
        <v>397</v>
      </c>
      <c r="B113" s="26" t="s">
        <v>0</v>
      </c>
      <c r="C113" s="26">
        <v>56</v>
      </c>
      <c r="D113" s="26" t="s">
        <v>7</v>
      </c>
      <c r="E113" s="27" t="str">
        <f t="shared" si="9"/>
        <v>きく-56-A</v>
      </c>
      <c r="F113" s="28" t="s">
        <v>8</v>
      </c>
      <c r="G113" s="28"/>
      <c r="H113" s="46" t="s">
        <v>189</v>
      </c>
      <c r="I113" s="31" t="s">
        <v>440</v>
      </c>
      <c r="J113" s="32">
        <v>19887</v>
      </c>
      <c r="K113" s="33" t="str">
        <f t="shared" si="10"/>
        <v>56歳</v>
      </c>
      <c r="L113" s="35" t="s">
        <v>50</v>
      </c>
      <c r="M113" s="35">
        <f t="shared" si="11"/>
      </c>
      <c r="N113" s="36" t="str">
        <f t="shared" si="12"/>
        <v>三重:</v>
      </c>
      <c r="O113" s="37">
        <v>24</v>
      </c>
      <c r="P113" s="38">
        <f t="shared" si="13"/>
      </c>
      <c r="Q113" s="38">
        <f t="shared" si="14"/>
      </c>
      <c r="R113" s="38">
        <f t="shared" si="15"/>
      </c>
      <c r="S113" s="38">
        <f t="shared" si="17"/>
      </c>
      <c r="T113" s="47"/>
      <c r="U113" s="39" t="s">
        <v>8</v>
      </c>
      <c r="V113" s="47" t="s">
        <v>336</v>
      </c>
      <c r="W113" s="48"/>
      <c r="X113" s="41" t="s">
        <v>572</v>
      </c>
      <c r="Y113" s="50" t="s">
        <v>43</v>
      </c>
      <c r="Z113" s="51"/>
      <c r="AA113" s="43" t="s">
        <v>8</v>
      </c>
      <c r="AB113" s="51"/>
      <c r="AC113" s="26" t="s">
        <v>608</v>
      </c>
      <c r="AD113" s="26"/>
      <c r="AE113" s="26"/>
      <c r="AF113" s="44"/>
    </row>
    <row r="114" spans="1:32" s="45" customFormat="1" ht="22.5" customHeight="1">
      <c r="A114" s="26">
        <v>398</v>
      </c>
      <c r="B114" s="26" t="s">
        <v>0</v>
      </c>
      <c r="C114" s="26">
        <v>56</v>
      </c>
      <c r="D114" s="26" t="s">
        <v>9</v>
      </c>
      <c r="E114" s="27" t="str">
        <f t="shared" si="9"/>
        <v>きく-56-B</v>
      </c>
      <c r="F114" s="28" t="s">
        <v>8</v>
      </c>
      <c r="G114" s="29"/>
      <c r="H114" s="30" t="s">
        <v>190</v>
      </c>
      <c r="I114" s="31" t="s">
        <v>439</v>
      </c>
      <c r="J114" s="32">
        <v>20154</v>
      </c>
      <c r="K114" s="33" t="str">
        <f t="shared" si="10"/>
        <v>56歳</v>
      </c>
      <c r="L114" s="34" t="s">
        <v>50</v>
      </c>
      <c r="M114" s="35">
        <f t="shared" si="11"/>
      </c>
      <c r="N114" s="36" t="str">
        <f t="shared" si="12"/>
        <v>三重:</v>
      </c>
      <c r="O114" s="37">
        <v>24</v>
      </c>
      <c r="P114" s="38">
        <f t="shared" si="13"/>
      </c>
      <c r="Q114" s="38">
        <f t="shared" si="14"/>
      </c>
      <c r="R114" s="38">
        <f t="shared" si="15"/>
      </c>
      <c r="S114" s="38">
        <f t="shared" si="17"/>
      </c>
      <c r="T114" s="39"/>
      <c r="U114" s="39" t="s">
        <v>8</v>
      </c>
      <c r="V114" s="39" t="s">
        <v>336</v>
      </c>
      <c r="W114" s="40"/>
      <c r="X114" s="41" t="s">
        <v>572</v>
      </c>
      <c r="Y114" s="42" t="s">
        <v>43</v>
      </c>
      <c r="Z114" s="26"/>
      <c r="AA114" s="43" t="s">
        <v>8</v>
      </c>
      <c r="AB114" s="26"/>
      <c r="AC114" s="26" t="s">
        <v>608</v>
      </c>
      <c r="AD114" s="26"/>
      <c r="AE114" s="26"/>
      <c r="AF114" s="44"/>
    </row>
    <row r="115" spans="1:32" s="45" customFormat="1" ht="22.5" customHeight="1">
      <c r="A115" s="26">
        <v>399</v>
      </c>
      <c r="B115" s="26" t="s">
        <v>0</v>
      </c>
      <c r="C115" s="26">
        <v>57</v>
      </c>
      <c r="D115" s="26" t="s">
        <v>7</v>
      </c>
      <c r="E115" s="27" t="str">
        <f t="shared" si="9"/>
        <v>きく-57-A</v>
      </c>
      <c r="F115" s="28" t="s">
        <v>8</v>
      </c>
      <c r="G115" s="28"/>
      <c r="H115" s="46" t="s">
        <v>191</v>
      </c>
      <c r="I115" s="31" t="s">
        <v>459</v>
      </c>
      <c r="J115" s="32">
        <v>19477</v>
      </c>
      <c r="K115" s="33" t="str">
        <f t="shared" si="10"/>
        <v>57歳</v>
      </c>
      <c r="L115" s="35" t="s">
        <v>47</v>
      </c>
      <c r="M115" s="35">
        <f t="shared" si="11"/>
      </c>
      <c r="N115" s="36" t="str">
        <f t="shared" si="12"/>
        <v>大阪:</v>
      </c>
      <c r="O115" s="37">
        <v>27</v>
      </c>
      <c r="P115" s="38">
        <f t="shared" si="13"/>
      </c>
      <c r="Q115" s="38">
        <f t="shared" si="14"/>
      </c>
      <c r="R115" s="38">
        <f t="shared" si="15"/>
      </c>
      <c r="S115" s="38">
        <f t="shared" si="17"/>
      </c>
      <c r="T115" s="47" t="s">
        <v>8</v>
      </c>
      <c r="U115" s="39"/>
      <c r="V115" s="47"/>
      <c r="W115" s="48"/>
      <c r="X115" s="41" t="s">
        <v>572</v>
      </c>
      <c r="Y115" s="50" t="s">
        <v>43</v>
      </c>
      <c r="Z115" s="51"/>
      <c r="AA115" s="43" t="s">
        <v>8</v>
      </c>
      <c r="AB115" s="51"/>
      <c r="AC115" s="26"/>
      <c r="AD115" s="26">
        <v>11</v>
      </c>
      <c r="AE115" s="26">
        <v>11</v>
      </c>
      <c r="AF115" s="44"/>
    </row>
    <row r="116" spans="1:32" s="45" customFormat="1" ht="22.5" customHeight="1">
      <c r="A116" s="26">
        <v>400</v>
      </c>
      <c r="B116" s="26" t="s">
        <v>0</v>
      </c>
      <c r="C116" s="26">
        <v>57</v>
      </c>
      <c r="D116" s="26" t="s">
        <v>9</v>
      </c>
      <c r="E116" s="27" t="str">
        <f t="shared" si="9"/>
        <v>きく-57-B</v>
      </c>
      <c r="F116" s="28" t="s">
        <v>8</v>
      </c>
      <c r="G116" s="29"/>
      <c r="H116" s="30" t="s">
        <v>192</v>
      </c>
      <c r="I116" s="31" t="s">
        <v>473</v>
      </c>
      <c r="J116" s="32">
        <v>18803</v>
      </c>
      <c r="K116" s="33" t="str">
        <f t="shared" si="10"/>
        <v>59歳</v>
      </c>
      <c r="L116" s="34" t="s">
        <v>47</v>
      </c>
      <c r="M116" s="35">
        <f t="shared" si="11"/>
      </c>
      <c r="N116" s="36" t="str">
        <f t="shared" si="12"/>
        <v>大阪:</v>
      </c>
      <c r="O116" s="37">
        <v>27</v>
      </c>
      <c r="P116" s="38">
        <f t="shared" si="13"/>
      </c>
      <c r="Q116" s="38">
        <f t="shared" si="14"/>
      </c>
      <c r="R116" s="38">
        <f t="shared" si="15"/>
      </c>
      <c r="S116" s="38">
        <f t="shared" si="17"/>
      </c>
      <c r="T116" s="39" t="s">
        <v>8</v>
      </c>
      <c r="U116" s="39"/>
      <c r="V116" s="39"/>
      <c r="W116" s="40"/>
      <c r="X116" s="41"/>
      <c r="Y116" s="42" t="s">
        <v>43</v>
      </c>
      <c r="Z116" s="26"/>
      <c r="AA116" s="43" t="s">
        <v>8</v>
      </c>
      <c r="AB116" s="26"/>
      <c r="AC116" s="26"/>
      <c r="AD116" s="26">
        <v>11</v>
      </c>
      <c r="AE116" s="26">
        <v>11</v>
      </c>
      <c r="AF116" s="44"/>
    </row>
    <row r="117" spans="1:32" s="45" customFormat="1" ht="22.5" customHeight="1">
      <c r="A117" s="26">
        <v>401</v>
      </c>
      <c r="B117" s="26" t="s">
        <v>0</v>
      </c>
      <c r="C117" s="26">
        <v>58</v>
      </c>
      <c r="D117" s="26" t="s">
        <v>7</v>
      </c>
      <c r="E117" s="27" t="str">
        <f t="shared" si="9"/>
        <v>きく-58-A</v>
      </c>
      <c r="F117" s="28" t="s">
        <v>8</v>
      </c>
      <c r="G117" s="28"/>
      <c r="H117" s="46" t="s">
        <v>193</v>
      </c>
      <c r="I117" s="31" t="s">
        <v>551</v>
      </c>
      <c r="J117" s="32">
        <v>19838</v>
      </c>
      <c r="K117" s="33" t="str">
        <f t="shared" si="10"/>
        <v>56歳</v>
      </c>
      <c r="L117" s="35" t="s">
        <v>176</v>
      </c>
      <c r="M117" s="35">
        <f t="shared" si="11"/>
      </c>
      <c r="N117" s="36" t="str">
        <f t="shared" si="12"/>
        <v>香川:</v>
      </c>
      <c r="O117" s="37">
        <v>37</v>
      </c>
      <c r="P117" s="38">
        <f t="shared" si="13"/>
      </c>
      <c r="Q117" s="38">
        <f t="shared" si="14"/>
      </c>
      <c r="R117" s="38">
        <f t="shared" si="15"/>
      </c>
      <c r="S117" s="38">
        <f t="shared" si="17"/>
      </c>
      <c r="T117" s="47" t="s">
        <v>8</v>
      </c>
      <c r="U117" s="39"/>
      <c r="V117" s="47"/>
      <c r="W117" s="48"/>
      <c r="X117" s="41" t="s">
        <v>572</v>
      </c>
      <c r="Y117" s="50" t="s">
        <v>43</v>
      </c>
      <c r="Z117" s="51"/>
      <c r="AA117" s="43" t="s">
        <v>8</v>
      </c>
      <c r="AB117" s="51"/>
      <c r="AC117" s="26"/>
      <c r="AD117" s="26"/>
      <c r="AE117" s="26"/>
      <c r="AF117" s="44"/>
    </row>
    <row r="118" spans="1:32" s="45" customFormat="1" ht="22.5" customHeight="1">
      <c r="A118" s="26">
        <v>402</v>
      </c>
      <c r="B118" s="26" t="s">
        <v>0</v>
      </c>
      <c r="C118" s="26">
        <v>58</v>
      </c>
      <c r="D118" s="26" t="s">
        <v>9</v>
      </c>
      <c r="E118" s="27" t="str">
        <f t="shared" si="9"/>
        <v>きく-58-B</v>
      </c>
      <c r="F118" s="28" t="s">
        <v>8</v>
      </c>
      <c r="G118" s="29"/>
      <c r="H118" s="30" t="s">
        <v>194</v>
      </c>
      <c r="I118" s="31" t="s">
        <v>553</v>
      </c>
      <c r="J118" s="32">
        <v>18595</v>
      </c>
      <c r="K118" s="33" t="str">
        <f t="shared" si="10"/>
        <v>60歳</v>
      </c>
      <c r="L118" s="34" t="s">
        <v>176</v>
      </c>
      <c r="M118" s="35" t="str">
        <f t="shared" si="11"/>
        <v>還暦</v>
      </c>
      <c r="N118" s="36" t="str">
        <f t="shared" si="12"/>
        <v>香川:還暦</v>
      </c>
      <c r="O118" s="37">
        <v>37</v>
      </c>
      <c r="P118" s="38">
        <f t="shared" si="13"/>
      </c>
      <c r="Q118" s="38">
        <f t="shared" si="14"/>
      </c>
      <c r="R118" s="38">
        <f t="shared" si="15"/>
      </c>
      <c r="S118" s="38" t="str">
        <f t="shared" si="17"/>
        <v>○</v>
      </c>
      <c r="T118" s="39" t="s">
        <v>8</v>
      </c>
      <c r="U118" s="39"/>
      <c r="V118" s="39"/>
      <c r="W118" s="40"/>
      <c r="X118" s="41" t="s">
        <v>572</v>
      </c>
      <c r="Y118" s="42" t="s">
        <v>43</v>
      </c>
      <c r="Z118" s="26"/>
      <c r="AA118" s="43" t="s">
        <v>8</v>
      </c>
      <c r="AB118" s="26"/>
      <c r="AC118" s="26"/>
      <c r="AD118" s="26"/>
      <c r="AE118" s="26"/>
      <c r="AF118" s="44"/>
    </row>
    <row r="119" spans="1:32" s="45" customFormat="1" ht="22.5" customHeight="1">
      <c r="A119" s="26">
        <v>403</v>
      </c>
      <c r="B119" s="26" t="s">
        <v>0</v>
      </c>
      <c r="C119" s="26">
        <v>59</v>
      </c>
      <c r="D119" s="26" t="s">
        <v>7</v>
      </c>
      <c r="E119" s="27" t="str">
        <f t="shared" si="9"/>
        <v>きく-59-A</v>
      </c>
      <c r="F119" s="28" t="s">
        <v>8</v>
      </c>
      <c r="G119" s="28"/>
      <c r="H119" s="46" t="s">
        <v>195</v>
      </c>
      <c r="I119" s="31" t="s">
        <v>378</v>
      </c>
      <c r="J119" s="32">
        <v>18486</v>
      </c>
      <c r="K119" s="33" t="str">
        <f t="shared" si="10"/>
        <v>60歳</v>
      </c>
      <c r="L119" s="35" t="s">
        <v>45</v>
      </c>
      <c r="M119" s="35" t="str">
        <f t="shared" si="11"/>
        <v>還暦</v>
      </c>
      <c r="N119" s="36" t="str">
        <f t="shared" si="12"/>
        <v>埼玉:還暦</v>
      </c>
      <c r="O119" s="37">
        <v>11</v>
      </c>
      <c r="P119" s="38">
        <f t="shared" si="13"/>
      </c>
      <c r="Q119" s="38">
        <f t="shared" si="14"/>
      </c>
      <c r="R119" s="38">
        <f t="shared" si="15"/>
      </c>
      <c r="S119" s="38" t="str">
        <f t="shared" si="17"/>
        <v>○</v>
      </c>
      <c r="T119" s="47"/>
      <c r="U119" s="39" t="s">
        <v>8</v>
      </c>
      <c r="V119" s="47" t="s">
        <v>336</v>
      </c>
      <c r="W119" s="48" t="s">
        <v>196</v>
      </c>
      <c r="X119" s="41" t="s">
        <v>572</v>
      </c>
      <c r="Y119" s="50" t="s">
        <v>43</v>
      </c>
      <c r="Z119" s="51"/>
      <c r="AA119" s="43" t="s">
        <v>8</v>
      </c>
      <c r="AB119" s="51"/>
      <c r="AC119" s="26"/>
      <c r="AD119" s="26"/>
      <c r="AE119" s="26"/>
      <c r="AF119" s="44"/>
    </row>
    <row r="120" spans="1:32" s="45" customFormat="1" ht="22.5" customHeight="1">
      <c r="A120" s="26">
        <v>404</v>
      </c>
      <c r="B120" s="26" t="s">
        <v>0</v>
      </c>
      <c r="C120" s="26">
        <v>59</v>
      </c>
      <c r="D120" s="26" t="s">
        <v>9</v>
      </c>
      <c r="E120" s="27" t="str">
        <f t="shared" si="9"/>
        <v>きく-59-B</v>
      </c>
      <c r="F120" s="28" t="s">
        <v>8</v>
      </c>
      <c r="G120" s="29"/>
      <c r="H120" s="30" t="s">
        <v>197</v>
      </c>
      <c r="I120" s="31" t="s">
        <v>381</v>
      </c>
      <c r="J120" s="32">
        <v>19036</v>
      </c>
      <c r="K120" s="33" t="str">
        <f t="shared" si="10"/>
        <v>59歳</v>
      </c>
      <c r="L120" s="34" t="s">
        <v>45</v>
      </c>
      <c r="M120" s="35">
        <f t="shared" si="11"/>
      </c>
      <c r="N120" s="36" t="str">
        <f t="shared" si="12"/>
        <v>埼玉:</v>
      </c>
      <c r="O120" s="37">
        <v>11</v>
      </c>
      <c r="P120" s="38">
        <f t="shared" si="13"/>
      </c>
      <c r="Q120" s="38">
        <f t="shared" si="14"/>
      </c>
      <c r="R120" s="38">
        <f t="shared" si="15"/>
      </c>
      <c r="S120" s="38">
        <f t="shared" si="17"/>
      </c>
      <c r="T120" s="39"/>
      <c r="U120" s="39" t="s">
        <v>8</v>
      </c>
      <c r="V120" s="39" t="s">
        <v>336</v>
      </c>
      <c r="W120" s="40" t="s">
        <v>196</v>
      </c>
      <c r="X120" s="41" t="s">
        <v>572</v>
      </c>
      <c r="Y120" s="42" t="s">
        <v>43</v>
      </c>
      <c r="Z120" s="26"/>
      <c r="AA120" s="43" t="s">
        <v>8</v>
      </c>
      <c r="AB120" s="26"/>
      <c r="AC120" s="26" t="s">
        <v>601</v>
      </c>
      <c r="AD120" s="26"/>
      <c r="AE120" s="26"/>
      <c r="AF120" s="44"/>
    </row>
    <row r="121" spans="1:32" s="45" customFormat="1" ht="22.5" customHeight="1">
      <c r="A121" s="26">
        <v>405</v>
      </c>
      <c r="B121" s="26" t="s">
        <v>0</v>
      </c>
      <c r="C121" s="26">
        <v>60</v>
      </c>
      <c r="D121" s="26" t="s">
        <v>7</v>
      </c>
      <c r="E121" s="27" t="str">
        <f t="shared" si="9"/>
        <v>きく-60-A</v>
      </c>
      <c r="F121" s="28" t="s">
        <v>8</v>
      </c>
      <c r="G121" s="28"/>
      <c r="H121" s="46" t="s">
        <v>198</v>
      </c>
      <c r="I121" s="31" t="s">
        <v>490</v>
      </c>
      <c r="J121" s="32">
        <v>18146</v>
      </c>
      <c r="K121" s="33" t="str">
        <f t="shared" si="10"/>
        <v>61歳</v>
      </c>
      <c r="L121" s="35" t="s">
        <v>88</v>
      </c>
      <c r="M121" s="35">
        <f t="shared" si="11"/>
      </c>
      <c r="N121" s="36" t="str">
        <f t="shared" si="12"/>
        <v>兵庫:</v>
      </c>
      <c r="O121" s="37">
        <v>28</v>
      </c>
      <c r="P121" s="38">
        <f t="shared" si="13"/>
      </c>
      <c r="Q121" s="38">
        <f t="shared" si="14"/>
      </c>
      <c r="R121" s="38">
        <f t="shared" si="15"/>
      </c>
      <c r="S121" s="38">
        <f t="shared" si="17"/>
      </c>
      <c r="T121" s="47" t="s">
        <v>8</v>
      </c>
      <c r="U121" s="39"/>
      <c r="V121" s="47" t="s">
        <v>336</v>
      </c>
      <c r="W121" s="48" t="s">
        <v>117</v>
      </c>
      <c r="X121" s="41" t="s">
        <v>572</v>
      </c>
      <c r="Y121" s="50" t="s">
        <v>43</v>
      </c>
      <c r="Z121" s="51"/>
      <c r="AA121" s="43" t="s">
        <v>8</v>
      </c>
      <c r="AB121" s="51"/>
      <c r="AC121" s="26"/>
      <c r="AD121" s="26">
        <v>4</v>
      </c>
      <c r="AE121" s="26"/>
      <c r="AF121" s="44"/>
    </row>
    <row r="122" spans="1:32" s="45" customFormat="1" ht="22.5" customHeight="1">
      <c r="A122" s="26">
        <v>406</v>
      </c>
      <c r="B122" s="26" t="s">
        <v>0</v>
      </c>
      <c r="C122" s="26" t="s">
        <v>634</v>
      </c>
      <c r="D122" s="26" t="s">
        <v>9</v>
      </c>
      <c r="E122" s="27" t="str">
        <f t="shared" si="9"/>
        <v>きく-変更60-B</v>
      </c>
      <c r="F122" s="28" t="s">
        <v>8</v>
      </c>
      <c r="G122" s="29"/>
      <c r="H122" s="30" t="s">
        <v>590</v>
      </c>
      <c r="I122" s="31" t="s">
        <v>591</v>
      </c>
      <c r="J122" s="32">
        <v>18893</v>
      </c>
      <c r="K122" s="33" t="str">
        <f t="shared" si="10"/>
        <v>59歳</v>
      </c>
      <c r="L122" s="34" t="s">
        <v>88</v>
      </c>
      <c r="M122" s="35">
        <f t="shared" si="11"/>
      </c>
      <c r="N122" s="36" t="str">
        <f t="shared" si="12"/>
        <v>兵庫:</v>
      </c>
      <c r="O122" s="37">
        <v>28</v>
      </c>
      <c r="P122" s="38">
        <f t="shared" si="13"/>
      </c>
      <c r="Q122" s="38">
        <f t="shared" si="14"/>
      </c>
      <c r="R122" s="38">
        <f t="shared" si="15"/>
      </c>
      <c r="S122" s="38">
        <f t="shared" si="17"/>
      </c>
      <c r="T122" s="39" t="s">
        <v>8</v>
      </c>
      <c r="U122" s="39"/>
      <c r="V122" s="39"/>
      <c r="W122" s="40"/>
      <c r="X122" s="41" t="s">
        <v>572</v>
      </c>
      <c r="Y122" s="42" t="s">
        <v>43</v>
      </c>
      <c r="Z122" s="26"/>
      <c r="AA122" s="43" t="s">
        <v>8</v>
      </c>
      <c r="AB122" s="26"/>
      <c r="AC122" s="26"/>
      <c r="AD122" s="26">
        <v>4</v>
      </c>
      <c r="AE122" s="26"/>
      <c r="AF122" s="44"/>
    </row>
    <row r="123" spans="1:33" s="45" customFormat="1" ht="22.5" customHeight="1">
      <c r="A123" s="98">
        <v>406</v>
      </c>
      <c r="B123" s="98" t="s">
        <v>0</v>
      </c>
      <c r="C123" s="98">
        <v>60</v>
      </c>
      <c r="D123" s="98" t="s">
        <v>9</v>
      </c>
      <c r="E123" s="99" t="str">
        <f t="shared" si="9"/>
        <v>きく-60-B</v>
      </c>
      <c r="F123" s="100" t="s">
        <v>8</v>
      </c>
      <c r="G123" s="101"/>
      <c r="H123" s="102" t="s">
        <v>199</v>
      </c>
      <c r="I123" s="103" t="s">
        <v>588</v>
      </c>
      <c r="J123" s="104">
        <v>20139</v>
      </c>
      <c r="K123" s="105" t="str">
        <f t="shared" si="10"/>
        <v>56歳</v>
      </c>
      <c r="L123" s="98" t="s">
        <v>88</v>
      </c>
      <c r="M123" s="106">
        <f t="shared" si="11"/>
      </c>
      <c r="N123" s="107" t="str">
        <f t="shared" si="12"/>
        <v>兵庫:</v>
      </c>
      <c r="O123" s="108">
        <v>28</v>
      </c>
      <c r="P123" s="101">
        <f t="shared" si="13"/>
      </c>
      <c r="Q123" s="101">
        <f t="shared" si="14"/>
      </c>
      <c r="R123" s="101">
        <f t="shared" si="15"/>
      </c>
      <c r="S123" s="101">
        <f t="shared" si="17"/>
      </c>
      <c r="T123" s="109" t="s">
        <v>8</v>
      </c>
      <c r="U123" s="109"/>
      <c r="V123" s="109"/>
      <c r="W123" s="110"/>
      <c r="X123" s="111" t="s">
        <v>589</v>
      </c>
      <c r="Y123" s="112" t="s">
        <v>43</v>
      </c>
      <c r="Z123" s="98"/>
      <c r="AA123" s="113" t="s">
        <v>8</v>
      </c>
      <c r="AB123" s="98"/>
      <c r="AC123" s="98"/>
      <c r="AD123" s="98"/>
      <c r="AE123" s="98"/>
      <c r="AF123" s="114"/>
      <c r="AG123" s="115"/>
    </row>
    <row r="124" spans="1:32" s="45" customFormat="1" ht="22.5" customHeight="1">
      <c r="A124" s="26">
        <v>407</v>
      </c>
      <c r="B124" s="26" t="s">
        <v>0</v>
      </c>
      <c r="C124" s="26">
        <v>61</v>
      </c>
      <c r="D124" s="26" t="s">
        <v>7</v>
      </c>
      <c r="E124" s="27" t="str">
        <f t="shared" si="9"/>
        <v>きく-61-A</v>
      </c>
      <c r="F124" s="28" t="s">
        <v>8</v>
      </c>
      <c r="G124" s="28"/>
      <c r="H124" s="46" t="s">
        <v>200</v>
      </c>
      <c r="I124" s="31" t="s">
        <v>513</v>
      </c>
      <c r="J124" s="32">
        <v>18810</v>
      </c>
      <c r="K124" s="33" t="str">
        <f t="shared" si="10"/>
        <v>59歳</v>
      </c>
      <c r="L124" s="35" t="s">
        <v>91</v>
      </c>
      <c r="M124" s="35">
        <f t="shared" si="11"/>
      </c>
      <c r="N124" s="36" t="str">
        <f t="shared" si="12"/>
        <v>島根:</v>
      </c>
      <c r="O124" s="37">
        <v>32</v>
      </c>
      <c r="P124" s="38">
        <f t="shared" si="13"/>
      </c>
      <c r="Q124" s="38">
        <f t="shared" si="14"/>
      </c>
      <c r="R124" s="38">
        <f t="shared" si="15"/>
      </c>
      <c r="S124" s="38">
        <f t="shared" si="17"/>
      </c>
      <c r="T124" s="47" t="s">
        <v>8</v>
      </c>
      <c r="U124" s="39"/>
      <c r="V124" s="47"/>
      <c r="W124" s="48"/>
      <c r="X124" s="41"/>
      <c r="Y124" s="50" t="s">
        <v>43</v>
      </c>
      <c r="Z124" s="51" t="s">
        <v>92</v>
      </c>
      <c r="AA124" s="43" t="s">
        <v>8</v>
      </c>
      <c r="AB124" s="51" t="s">
        <v>92</v>
      </c>
      <c r="AC124" s="26"/>
      <c r="AD124" s="26"/>
      <c r="AE124" s="26"/>
      <c r="AF124" s="44"/>
    </row>
    <row r="125" spans="1:32" s="45" customFormat="1" ht="22.5" customHeight="1">
      <c r="A125" s="26">
        <v>408</v>
      </c>
      <c r="B125" s="26" t="s">
        <v>0</v>
      </c>
      <c r="C125" s="26">
        <v>61</v>
      </c>
      <c r="D125" s="26" t="s">
        <v>9</v>
      </c>
      <c r="E125" s="27" t="str">
        <f t="shared" si="9"/>
        <v>きく-61-B</v>
      </c>
      <c r="F125" s="28" t="s">
        <v>8</v>
      </c>
      <c r="G125" s="29"/>
      <c r="H125" s="30" t="s">
        <v>201</v>
      </c>
      <c r="I125" s="31" t="s">
        <v>514</v>
      </c>
      <c r="J125" s="32">
        <v>18545</v>
      </c>
      <c r="K125" s="33" t="str">
        <f t="shared" si="10"/>
        <v>60歳</v>
      </c>
      <c r="L125" s="34" t="s">
        <v>91</v>
      </c>
      <c r="M125" s="35" t="str">
        <f t="shared" si="11"/>
        <v>還暦</v>
      </c>
      <c r="N125" s="36" t="str">
        <f t="shared" si="12"/>
        <v>島根:還暦</v>
      </c>
      <c r="O125" s="37">
        <v>32</v>
      </c>
      <c r="P125" s="38">
        <f t="shared" si="13"/>
      </c>
      <c r="Q125" s="38">
        <f t="shared" si="14"/>
      </c>
      <c r="R125" s="38">
        <f t="shared" si="15"/>
      </c>
      <c r="S125" s="38" t="str">
        <f t="shared" si="17"/>
        <v>○</v>
      </c>
      <c r="T125" s="39" t="s">
        <v>8</v>
      </c>
      <c r="U125" s="39"/>
      <c r="V125" s="39"/>
      <c r="W125" s="40"/>
      <c r="X125" s="41" t="s">
        <v>572</v>
      </c>
      <c r="Y125" s="42" t="s">
        <v>43</v>
      </c>
      <c r="Z125" s="26" t="s">
        <v>92</v>
      </c>
      <c r="AA125" s="43" t="s">
        <v>8</v>
      </c>
      <c r="AB125" s="26" t="s">
        <v>92</v>
      </c>
      <c r="AC125" s="26"/>
      <c r="AD125" s="26"/>
      <c r="AE125" s="26"/>
      <c r="AF125" s="44"/>
    </row>
    <row r="126" spans="1:32" s="45" customFormat="1" ht="22.5" customHeight="1">
      <c r="A126" s="26">
        <v>409</v>
      </c>
      <c r="B126" s="26" t="s">
        <v>0</v>
      </c>
      <c r="C126" s="26">
        <v>62</v>
      </c>
      <c r="D126" s="26" t="s">
        <v>7</v>
      </c>
      <c r="E126" s="27" t="str">
        <f t="shared" si="9"/>
        <v>きく-62-A</v>
      </c>
      <c r="F126" s="28" t="s">
        <v>8</v>
      </c>
      <c r="G126" s="28"/>
      <c r="H126" s="46" t="s">
        <v>202</v>
      </c>
      <c r="I126" s="31" t="s">
        <v>388</v>
      </c>
      <c r="J126" s="32">
        <v>20154</v>
      </c>
      <c r="K126" s="33" t="str">
        <f t="shared" si="10"/>
        <v>56歳</v>
      </c>
      <c r="L126" s="35" t="s">
        <v>126</v>
      </c>
      <c r="M126" s="35">
        <f t="shared" si="11"/>
      </c>
      <c r="N126" s="36" t="str">
        <f t="shared" si="12"/>
        <v>千葉:</v>
      </c>
      <c r="O126" s="37">
        <v>12</v>
      </c>
      <c r="P126" s="38">
        <f t="shared" si="13"/>
      </c>
      <c r="Q126" s="38">
        <f t="shared" si="14"/>
      </c>
      <c r="R126" s="38">
        <f t="shared" si="15"/>
      </c>
      <c r="S126" s="38">
        <f t="shared" si="17"/>
      </c>
      <c r="T126" s="47"/>
      <c r="U126" s="39" t="s">
        <v>8</v>
      </c>
      <c r="V126" s="47" t="s">
        <v>336</v>
      </c>
      <c r="W126" s="48" t="s">
        <v>196</v>
      </c>
      <c r="X126" s="41" t="s">
        <v>572</v>
      </c>
      <c r="Y126" s="50" t="s">
        <v>43</v>
      </c>
      <c r="Z126" s="51"/>
      <c r="AA126" s="43" t="s">
        <v>8</v>
      </c>
      <c r="AB126" s="51"/>
      <c r="AC126" s="26"/>
      <c r="AD126" s="26">
        <v>2</v>
      </c>
      <c r="AE126" s="26"/>
      <c r="AF126" s="44"/>
    </row>
    <row r="127" spans="1:32" s="45" customFormat="1" ht="22.5" customHeight="1">
      <c r="A127" s="26">
        <v>410</v>
      </c>
      <c r="B127" s="26" t="s">
        <v>0</v>
      </c>
      <c r="C127" s="26">
        <v>62</v>
      </c>
      <c r="D127" s="26" t="s">
        <v>9</v>
      </c>
      <c r="E127" s="27" t="str">
        <f t="shared" si="9"/>
        <v>きく-62-B</v>
      </c>
      <c r="F127" s="28" t="s">
        <v>8</v>
      </c>
      <c r="G127" s="29"/>
      <c r="H127" s="30" t="s">
        <v>203</v>
      </c>
      <c r="I127" s="31" t="s">
        <v>387</v>
      </c>
      <c r="J127" s="32">
        <v>19727</v>
      </c>
      <c r="K127" s="33" t="str">
        <f t="shared" si="10"/>
        <v>57歳</v>
      </c>
      <c r="L127" s="34" t="s">
        <v>126</v>
      </c>
      <c r="M127" s="35">
        <f t="shared" si="11"/>
      </c>
      <c r="N127" s="36" t="str">
        <f t="shared" si="12"/>
        <v>千葉:</v>
      </c>
      <c r="O127" s="37">
        <v>12</v>
      </c>
      <c r="P127" s="38">
        <f t="shared" si="13"/>
      </c>
      <c r="Q127" s="38">
        <f t="shared" si="14"/>
      </c>
      <c r="R127" s="38">
        <f t="shared" si="15"/>
      </c>
      <c r="S127" s="38">
        <f t="shared" si="17"/>
      </c>
      <c r="T127" s="39"/>
      <c r="U127" s="39" t="s">
        <v>8</v>
      </c>
      <c r="V127" s="39" t="s">
        <v>336</v>
      </c>
      <c r="W127" s="40" t="s">
        <v>196</v>
      </c>
      <c r="X127" s="41" t="s">
        <v>572</v>
      </c>
      <c r="Y127" s="42" t="s">
        <v>43</v>
      </c>
      <c r="Z127" s="26"/>
      <c r="AA127" s="43" t="s">
        <v>8</v>
      </c>
      <c r="AB127" s="26"/>
      <c r="AC127" s="26"/>
      <c r="AD127" s="26">
        <v>2</v>
      </c>
      <c r="AE127" s="26"/>
      <c r="AF127" s="44"/>
    </row>
    <row r="128" spans="1:32" s="45" customFormat="1" ht="22.5" customHeight="1">
      <c r="A128" s="26">
        <v>411</v>
      </c>
      <c r="B128" s="26" t="s">
        <v>0</v>
      </c>
      <c r="C128" s="26">
        <v>63</v>
      </c>
      <c r="D128" s="26" t="s">
        <v>7</v>
      </c>
      <c r="E128" s="27" t="str">
        <f t="shared" si="9"/>
        <v>きく-63-A</v>
      </c>
      <c r="F128" s="28" t="s">
        <v>8</v>
      </c>
      <c r="G128" s="28"/>
      <c r="H128" s="46" t="s">
        <v>204</v>
      </c>
      <c r="I128" s="31" t="s">
        <v>462</v>
      </c>
      <c r="J128" s="32">
        <v>17956</v>
      </c>
      <c r="K128" s="33" t="str">
        <f t="shared" si="10"/>
        <v>62歳</v>
      </c>
      <c r="L128" s="35" t="s">
        <v>47</v>
      </c>
      <c r="M128" s="35">
        <f t="shared" si="11"/>
      </c>
      <c r="N128" s="36" t="str">
        <f t="shared" si="12"/>
        <v>大阪:</v>
      </c>
      <c r="O128" s="37">
        <v>27</v>
      </c>
      <c r="P128" s="38">
        <f t="shared" si="13"/>
      </c>
      <c r="Q128" s="38">
        <f t="shared" si="14"/>
      </c>
      <c r="R128" s="38">
        <f t="shared" si="15"/>
      </c>
      <c r="S128" s="38">
        <f t="shared" si="17"/>
      </c>
      <c r="T128" s="47" t="s">
        <v>8</v>
      </c>
      <c r="U128" s="39"/>
      <c r="V128" s="47"/>
      <c r="W128" s="48"/>
      <c r="X128" s="41" t="s">
        <v>572</v>
      </c>
      <c r="Y128" s="50" t="s">
        <v>43</v>
      </c>
      <c r="Z128" s="51"/>
      <c r="AA128" s="43" t="s">
        <v>8</v>
      </c>
      <c r="AB128" s="51"/>
      <c r="AC128" s="26"/>
      <c r="AD128" s="26"/>
      <c r="AE128" s="26"/>
      <c r="AF128" s="44"/>
    </row>
    <row r="129" spans="1:32" s="45" customFormat="1" ht="22.5" customHeight="1">
      <c r="A129" s="26">
        <v>412</v>
      </c>
      <c r="B129" s="26" t="s">
        <v>0</v>
      </c>
      <c r="C129" s="26">
        <v>63</v>
      </c>
      <c r="D129" s="26" t="s">
        <v>9</v>
      </c>
      <c r="E129" s="27" t="str">
        <f t="shared" si="9"/>
        <v>きく-63-B</v>
      </c>
      <c r="F129" s="28" t="s">
        <v>8</v>
      </c>
      <c r="G129" s="29"/>
      <c r="H129" s="30" t="s">
        <v>205</v>
      </c>
      <c r="I129" s="31" t="s">
        <v>489</v>
      </c>
      <c r="J129" s="32">
        <v>18879</v>
      </c>
      <c r="K129" s="33" t="str">
        <f t="shared" si="10"/>
        <v>59歳</v>
      </c>
      <c r="L129" s="34" t="s">
        <v>88</v>
      </c>
      <c r="M129" s="35">
        <f t="shared" si="11"/>
      </c>
      <c r="N129" s="36" t="str">
        <f t="shared" si="12"/>
        <v>兵庫:</v>
      </c>
      <c r="O129" s="37">
        <v>28</v>
      </c>
      <c r="P129" s="38">
        <f t="shared" si="13"/>
      </c>
      <c r="Q129" s="38">
        <f t="shared" si="14"/>
      </c>
      <c r="R129" s="38">
        <f t="shared" si="15"/>
      </c>
      <c r="S129" s="38">
        <f t="shared" si="17"/>
      </c>
      <c r="T129" s="39" t="s">
        <v>8</v>
      </c>
      <c r="U129" s="39"/>
      <c r="V129" s="39"/>
      <c r="W129" s="40"/>
      <c r="X129" s="41" t="s">
        <v>572</v>
      </c>
      <c r="Y129" s="42" t="s">
        <v>43</v>
      </c>
      <c r="Z129" s="26"/>
      <c r="AA129" s="43" t="s">
        <v>8</v>
      </c>
      <c r="AB129" s="26"/>
      <c r="AC129" s="26"/>
      <c r="AD129" s="26"/>
      <c r="AE129" s="26"/>
      <c r="AF129" s="44"/>
    </row>
    <row r="130" spans="1:32" s="45" customFormat="1" ht="22.5" customHeight="1">
      <c r="A130" s="26">
        <v>413</v>
      </c>
      <c r="B130" s="26" t="s">
        <v>0</v>
      </c>
      <c r="C130" s="26">
        <v>64</v>
      </c>
      <c r="D130" s="26" t="s">
        <v>7</v>
      </c>
      <c r="E130" s="27" t="str">
        <f t="shared" si="9"/>
        <v>きく-64-A</v>
      </c>
      <c r="F130" s="28" t="s">
        <v>8</v>
      </c>
      <c r="G130" s="28"/>
      <c r="H130" s="46" t="s">
        <v>206</v>
      </c>
      <c r="I130" s="31" t="s">
        <v>505</v>
      </c>
      <c r="J130" s="32">
        <v>19990</v>
      </c>
      <c r="K130" s="33" t="str">
        <f t="shared" si="10"/>
        <v>56歳</v>
      </c>
      <c r="L130" s="35" t="s">
        <v>66</v>
      </c>
      <c r="M130" s="35">
        <f t="shared" si="11"/>
      </c>
      <c r="N130" s="36" t="str">
        <f t="shared" si="12"/>
        <v>鳥取:</v>
      </c>
      <c r="O130" s="37">
        <v>31</v>
      </c>
      <c r="P130" s="38">
        <f t="shared" si="13"/>
      </c>
      <c r="Q130" s="38">
        <f t="shared" si="14"/>
      </c>
      <c r="R130" s="38">
        <f t="shared" si="15"/>
      </c>
      <c r="S130" s="38">
        <f t="shared" si="17"/>
      </c>
      <c r="T130" s="47" t="s">
        <v>8</v>
      </c>
      <c r="U130" s="39"/>
      <c r="V130" s="47"/>
      <c r="W130" s="48"/>
      <c r="X130" s="41" t="s">
        <v>572</v>
      </c>
      <c r="Y130" s="50" t="s">
        <v>43</v>
      </c>
      <c r="Z130" s="51"/>
      <c r="AA130" s="43" t="s">
        <v>8</v>
      </c>
      <c r="AB130" s="51"/>
      <c r="AC130" s="26" t="s">
        <v>623</v>
      </c>
      <c r="AD130" s="26"/>
      <c r="AE130" s="26"/>
      <c r="AF130" s="44"/>
    </row>
    <row r="131" spans="1:32" s="45" customFormat="1" ht="22.5" customHeight="1">
      <c r="A131" s="26">
        <v>414</v>
      </c>
      <c r="B131" s="26" t="s">
        <v>0</v>
      </c>
      <c r="C131" s="26">
        <v>64</v>
      </c>
      <c r="D131" s="26" t="s">
        <v>9</v>
      </c>
      <c r="E131" s="27" t="str">
        <f aca="true" t="shared" si="18" ref="E131:E194">B131&amp;"-"&amp;C131&amp;"-"&amp;D131</f>
        <v>きく-64-B</v>
      </c>
      <c r="F131" s="28" t="s">
        <v>8</v>
      </c>
      <c r="G131" s="29"/>
      <c r="H131" s="30" t="s">
        <v>207</v>
      </c>
      <c r="I131" s="31" t="s">
        <v>507</v>
      </c>
      <c r="J131" s="32">
        <v>18689</v>
      </c>
      <c r="K131" s="33" t="str">
        <f aca="true" t="shared" si="19" ref="K131:K194">IF(J131="","",DATEDIF(J131,"2011/4/1","y")&amp;"歳")</f>
        <v>60歳</v>
      </c>
      <c r="L131" s="34" t="s">
        <v>66</v>
      </c>
      <c r="M131" s="35" t="str">
        <f aca="true" t="shared" si="20" ref="M131:M194">IF(K131="60歳","還暦",IF(K131="70歳","古希",IF(K131="77歳","喜寿",IF(K131&gt;="80歳","長寿",""))))&amp;IF(W131="優勝",V131&amp;W131,"")</f>
        <v>還暦</v>
      </c>
      <c r="N131" s="36" t="str">
        <f aca="true" t="shared" si="21" ref="N131:N194">L131&amp;":"&amp;M131</f>
        <v>鳥取:還暦</v>
      </c>
      <c r="O131" s="37">
        <v>31</v>
      </c>
      <c r="P131" s="38">
        <f aca="true" t="shared" si="22" ref="P131:P194">IF(K131&gt;="80歳","○","")</f>
      </c>
      <c r="Q131" s="38">
        <f aca="true" t="shared" si="23" ref="Q131:Q194">IF(K131="77歳","○","")</f>
      </c>
      <c r="R131" s="38">
        <f aca="true" t="shared" si="24" ref="R131:R194">IF(K131="70歳","○","")</f>
      </c>
      <c r="S131" s="38" t="str">
        <f aca="true" t="shared" si="25" ref="S131:S162">IF(K131="60歳","○","")</f>
        <v>○</v>
      </c>
      <c r="T131" s="39" t="s">
        <v>8</v>
      </c>
      <c r="U131" s="39"/>
      <c r="V131" s="39"/>
      <c r="W131" s="40"/>
      <c r="X131" s="41" t="s">
        <v>572</v>
      </c>
      <c r="Y131" s="42" t="s">
        <v>43</v>
      </c>
      <c r="Z131" s="26"/>
      <c r="AA131" s="43" t="s">
        <v>8</v>
      </c>
      <c r="AB131" s="26"/>
      <c r="AC131" s="26" t="s">
        <v>623</v>
      </c>
      <c r="AD131" s="26"/>
      <c r="AE131" s="26"/>
      <c r="AF131" s="44"/>
    </row>
    <row r="132" spans="1:32" s="45" customFormat="1" ht="22.5" customHeight="1">
      <c r="A132" s="26">
        <v>415</v>
      </c>
      <c r="B132" s="26" t="s">
        <v>0</v>
      </c>
      <c r="C132" s="26">
        <v>65</v>
      </c>
      <c r="D132" s="26" t="s">
        <v>7</v>
      </c>
      <c r="E132" s="27" t="str">
        <f t="shared" si="18"/>
        <v>きく-65-A</v>
      </c>
      <c r="F132" s="28" t="s">
        <v>8</v>
      </c>
      <c r="G132" s="28"/>
      <c r="H132" s="46" t="s">
        <v>208</v>
      </c>
      <c r="I132" s="31" t="s">
        <v>375</v>
      </c>
      <c r="J132" s="32">
        <v>20165</v>
      </c>
      <c r="K132" s="33" t="str">
        <f t="shared" si="19"/>
        <v>56歳</v>
      </c>
      <c r="L132" s="35" t="s">
        <v>45</v>
      </c>
      <c r="M132" s="35">
        <f t="shared" si="20"/>
      </c>
      <c r="N132" s="36" t="str">
        <f t="shared" si="21"/>
        <v>埼玉:</v>
      </c>
      <c r="O132" s="37">
        <v>11</v>
      </c>
      <c r="P132" s="38">
        <f t="shared" si="22"/>
      </c>
      <c r="Q132" s="38">
        <f t="shared" si="23"/>
      </c>
      <c r="R132" s="38">
        <f t="shared" si="24"/>
      </c>
      <c r="S132" s="38">
        <f t="shared" si="25"/>
      </c>
      <c r="T132" s="47"/>
      <c r="U132" s="39" t="s">
        <v>8</v>
      </c>
      <c r="V132" s="47" t="s">
        <v>336</v>
      </c>
      <c r="W132" s="48"/>
      <c r="X132" s="41" t="s">
        <v>572</v>
      </c>
      <c r="Y132" s="50" t="s">
        <v>43</v>
      </c>
      <c r="Z132" s="51"/>
      <c r="AA132" s="43" t="s">
        <v>8</v>
      </c>
      <c r="AB132" s="51"/>
      <c r="AC132" s="26"/>
      <c r="AD132" s="26"/>
      <c r="AE132" s="26"/>
      <c r="AF132" s="44"/>
    </row>
    <row r="133" spans="1:32" s="45" customFormat="1" ht="22.5" customHeight="1">
      <c r="A133" s="26">
        <v>416</v>
      </c>
      <c r="B133" s="26" t="s">
        <v>0</v>
      </c>
      <c r="C133" s="26">
        <v>65</v>
      </c>
      <c r="D133" s="26" t="s">
        <v>9</v>
      </c>
      <c r="E133" s="27" t="str">
        <f t="shared" si="18"/>
        <v>きく-65-B</v>
      </c>
      <c r="F133" s="28" t="s">
        <v>8</v>
      </c>
      <c r="G133" s="29"/>
      <c r="H133" s="30" t="s">
        <v>209</v>
      </c>
      <c r="I133" s="31" t="s">
        <v>374</v>
      </c>
      <c r="J133" s="32">
        <v>18463</v>
      </c>
      <c r="K133" s="33" t="str">
        <f t="shared" si="19"/>
        <v>60歳</v>
      </c>
      <c r="L133" s="34" t="s">
        <v>45</v>
      </c>
      <c r="M133" s="35" t="str">
        <f t="shared" si="20"/>
        <v>還暦</v>
      </c>
      <c r="N133" s="36" t="str">
        <f t="shared" si="21"/>
        <v>埼玉:還暦</v>
      </c>
      <c r="O133" s="37">
        <v>11</v>
      </c>
      <c r="P133" s="38">
        <f t="shared" si="22"/>
      </c>
      <c r="Q133" s="38">
        <f t="shared" si="23"/>
      </c>
      <c r="R133" s="38">
        <f t="shared" si="24"/>
      </c>
      <c r="S133" s="38" t="str">
        <f t="shared" si="25"/>
        <v>○</v>
      </c>
      <c r="T133" s="39"/>
      <c r="U133" s="39" t="s">
        <v>8</v>
      </c>
      <c r="V133" s="39" t="s">
        <v>336</v>
      </c>
      <c r="W133" s="40"/>
      <c r="X133" s="41" t="s">
        <v>572</v>
      </c>
      <c r="Y133" s="42" t="s">
        <v>43</v>
      </c>
      <c r="Z133" s="26"/>
      <c r="AA133" s="43" t="s">
        <v>8</v>
      </c>
      <c r="AB133" s="26"/>
      <c r="AC133" s="26"/>
      <c r="AD133" s="26"/>
      <c r="AE133" s="26"/>
      <c r="AF133" s="44"/>
    </row>
    <row r="134" spans="1:33" s="45" customFormat="1" ht="22.5" customHeight="1">
      <c r="A134" s="77">
        <v>417</v>
      </c>
      <c r="B134" s="77" t="s">
        <v>0</v>
      </c>
      <c r="C134" s="77">
        <v>66</v>
      </c>
      <c r="D134" s="77" t="s">
        <v>7</v>
      </c>
      <c r="E134" s="78" t="str">
        <f t="shared" si="18"/>
        <v>きく-66-A</v>
      </c>
      <c r="F134" s="79" t="s">
        <v>8</v>
      </c>
      <c r="G134" s="79"/>
      <c r="H134" s="80" t="s">
        <v>210</v>
      </c>
      <c r="I134" s="81" t="s">
        <v>584</v>
      </c>
      <c r="J134" s="82">
        <v>20172</v>
      </c>
      <c r="K134" s="83" t="str">
        <f t="shared" si="19"/>
        <v>56歳</v>
      </c>
      <c r="L134" s="84" t="s">
        <v>113</v>
      </c>
      <c r="M134" s="84">
        <f t="shared" si="20"/>
      </c>
      <c r="N134" s="85" t="str">
        <f t="shared" si="21"/>
        <v>岡山:</v>
      </c>
      <c r="O134" s="86">
        <v>33</v>
      </c>
      <c r="P134" s="87">
        <f t="shared" si="22"/>
      </c>
      <c r="Q134" s="87">
        <f t="shared" si="23"/>
      </c>
      <c r="R134" s="87">
        <f t="shared" si="24"/>
      </c>
      <c r="S134" s="87">
        <f t="shared" si="25"/>
      </c>
      <c r="T134" s="88" t="s">
        <v>8</v>
      </c>
      <c r="U134" s="89"/>
      <c r="V134" s="88"/>
      <c r="W134" s="90"/>
      <c r="X134" s="91" t="s">
        <v>585</v>
      </c>
      <c r="Y134" s="92" t="s">
        <v>43</v>
      </c>
      <c r="Z134" s="84"/>
      <c r="AA134" s="93" t="s">
        <v>8</v>
      </c>
      <c r="AB134" s="84"/>
      <c r="AC134" s="77" t="s">
        <v>587</v>
      </c>
      <c r="AD134" s="77"/>
      <c r="AE134" s="77"/>
      <c r="AF134" s="94"/>
      <c r="AG134" s="75"/>
    </row>
    <row r="135" spans="1:33" s="45" customFormat="1" ht="22.5" customHeight="1">
      <c r="A135" s="77">
        <v>418</v>
      </c>
      <c r="B135" s="77" t="s">
        <v>0</v>
      </c>
      <c r="C135" s="77">
        <v>66</v>
      </c>
      <c r="D135" s="77" t="s">
        <v>9</v>
      </c>
      <c r="E135" s="78" t="str">
        <f t="shared" si="18"/>
        <v>きく-66-B</v>
      </c>
      <c r="F135" s="79" t="s">
        <v>8</v>
      </c>
      <c r="G135" s="87"/>
      <c r="H135" s="95" t="s">
        <v>211</v>
      </c>
      <c r="I135" s="81" t="s">
        <v>586</v>
      </c>
      <c r="J135" s="82">
        <v>19959</v>
      </c>
      <c r="K135" s="83" t="str">
        <f t="shared" si="19"/>
        <v>56歳</v>
      </c>
      <c r="L135" s="77" t="s">
        <v>113</v>
      </c>
      <c r="M135" s="84">
        <f t="shared" si="20"/>
      </c>
      <c r="N135" s="85" t="str">
        <f t="shared" si="21"/>
        <v>岡山:</v>
      </c>
      <c r="O135" s="86">
        <v>33</v>
      </c>
      <c r="P135" s="87">
        <f t="shared" si="22"/>
      </c>
      <c r="Q135" s="87">
        <f t="shared" si="23"/>
      </c>
      <c r="R135" s="87">
        <f t="shared" si="24"/>
      </c>
      <c r="S135" s="87">
        <f t="shared" si="25"/>
      </c>
      <c r="T135" s="89" t="s">
        <v>8</v>
      </c>
      <c r="U135" s="89"/>
      <c r="V135" s="89"/>
      <c r="W135" s="96"/>
      <c r="X135" s="91" t="s">
        <v>585</v>
      </c>
      <c r="Y135" s="97" t="s">
        <v>43</v>
      </c>
      <c r="Z135" s="77"/>
      <c r="AA135" s="93" t="s">
        <v>8</v>
      </c>
      <c r="AB135" s="77"/>
      <c r="AC135" s="77" t="s">
        <v>587</v>
      </c>
      <c r="AD135" s="77"/>
      <c r="AE135" s="77"/>
      <c r="AF135" s="94"/>
      <c r="AG135" s="75"/>
    </row>
    <row r="136" spans="1:32" s="45" customFormat="1" ht="22.5" customHeight="1">
      <c r="A136" s="26">
        <v>419</v>
      </c>
      <c r="B136" s="26" t="s">
        <v>0</v>
      </c>
      <c r="C136" s="26">
        <v>67</v>
      </c>
      <c r="D136" s="26" t="s">
        <v>7</v>
      </c>
      <c r="E136" s="27" t="str">
        <f t="shared" si="18"/>
        <v>きく-67-A</v>
      </c>
      <c r="F136" s="28" t="s">
        <v>8</v>
      </c>
      <c r="G136" s="28"/>
      <c r="H136" s="46" t="s">
        <v>212</v>
      </c>
      <c r="I136" s="31" t="s">
        <v>557</v>
      </c>
      <c r="J136" s="32">
        <v>18988</v>
      </c>
      <c r="K136" s="33" t="str">
        <f t="shared" si="19"/>
        <v>59歳</v>
      </c>
      <c r="L136" s="35" t="s">
        <v>213</v>
      </c>
      <c r="M136" s="35">
        <f t="shared" si="20"/>
      </c>
      <c r="N136" s="36" t="str">
        <f t="shared" si="21"/>
        <v>高知:</v>
      </c>
      <c r="O136" s="37">
        <v>39</v>
      </c>
      <c r="P136" s="38">
        <f t="shared" si="22"/>
      </c>
      <c r="Q136" s="38">
        <f t="shared" si="23"/>
      </c>
      <c r="R136" s="38">
        <f t="shared" si="24"/>
      </c>
      <c r="S136" s="38">
        <f t="shared" si="25"/>
      </c>
      <c r="T136" s="47" t="s">
        <v>8</v>
      </c>
      <c r="U136" s="39"/>
      <c r="V136" s="47"/>
      <c r="W136" s="48"/>
      <c r="X136" s="41" t="s">
        <v>572</v>
      </c>
      <c r="Y136" s="50" t="s">
        <v>43</v>
      </c>
      <c r="Z136" s="51"/>
      <c r="AA136" s="43" t="s">
        <v>8</v>
      </c>
      <c r="AB136" s="51"/>
      <c r="AC136" s="26"/>
      <c r="AD136" s="26"/>
      <c r="AE136" s="26"/>
      <c r="AF136" s="44"/>
    </row>
    <row r="137" spans="1:32" s="45" customFormat="1" ht="22.5" customHeight="1">
      <c r="A137" s="26">
        <v>420</v>
      </c>
      <c r="B137" s="26" t="s">
        <v>0</v>
      </c>
      <c r="C137" s="26">
        <v>67</v>
      </c>
      <c r="D137" s="26" t="s">
        <v>9</v>
      </c>
      <c r="E137" s="27" t="str">
        <f t="shared" si="18"/>
        <v>きく-67-B</v>
      </c>
      <c r="F137" s="28" t="s">
        <v>8</v>
      </c>
      <c r="G137" s="29"/>
      <c r="H137" s="30" t="s">
        <v>214</v>
      </c>
      <c r="I137" s="31" t="s">
        <v>558</v>
      </c>
      <c r="J137" s="32">
        <v>17782</v>
      </c>
      <c r="K137" s="33" t="str">
        <f t="shared" si="19"/>
        <v>62歳</v>
      </c>
      <c r="L137" s="34" t="s">
        <v>213</v>
      </c>
      <c r="M137" s="35">
        <f t="shared" si="20"/>
      </c>
      <c r="N137" s="36" t="str">
        <f t="shared" si="21"/>
        <v>高知:</v>
      </c>
      <c r="O137" s="37">
        <v>39</v>
      </c>
      <c r="P137" s="38">
        <f t="shared" si="22"/>
      </c>
      <c r="Q137" s="38">
        <f t="shared" si="23"/>
      </c>
      <c r="R137" s="38">
        <f t="shared" si="24"/>
      </c>
      <c r="S137" s="38">
        <f t="shared" si="25"/>
      </c>
      <c r="T137" s="39" t="s">
        <v>8</v>
      </c>
      <c r="U137" s="39"/>
      <c r="V137" s="39"/>
      <c r="W137" s="40"/>
      <c r="X137" s="41" t="s">
        <v>572</v>
      </c>
      <c r="Y137" s="42" t="s">
        <v>43</v>
      </c>
      <c r="Z137" s="26"/>
      <c r="AA137" s="43" t="s">
        <v>8</v>
      </c>
      <c r="AB137" s="26"/>
      <c r="AC137" s="26"/>
      <c r="AD137" s="26"/>
      <c r="AE137" s="26"/>
      <c r="AF137" s="44"/>
    </row>
    <row r="138" spans="1:32" s="45" customFormat="1" ht="22.5" customHeight="1">
      <c r="A138" s="26">
        <v>421</v>
      </c>
      <c r="B138" s="26" t="s">
        <v>0</v>
      </c>
      <c r="C138" s="26">
        <v>68</v>
      </c>
      <c r="D138" s="26" t="s">
        <v>7</v>
      </c>
      <c r="E138" s="27" t="str">
        <f t="shared" si="18"/>
        <v>きく-68-A</v>
      </c>
      <c r="F138" s="28" t="s">
        <v>8</v>
      </c>
      <c r="G138" s="28"/>
      <c r="H138" s="46" t="s">
        <v>215</v>
      </c>
      <c r="I138" s="31" t="s">
        <v>429</v>
      </c>
      <c r="J138" s="32">
        <v>18725</v>
      </c>
      <c r="K138" s="33" t="str">
        <f t="shared" si="19"/>
        <v>59歳</v>
      </c>
      <c r="L138" s="35" t="s">
        <v>95</v>
      </c>
      <c r="M138" s="35">
        <f t="shared" si="20"/>
      </c>
      <c r="N138" s="36" t="str">
        <f t="shared" si="21"/>
        <v>愛知:</v>
      </c>
      <c r="O138" s="37">
        <v>23</v>
      </c>
      <c r="P138" s="38">
        <f t="shared" si="22"/>
      </c>
      <c r="Q138" s="38">
        <f t="shared" si="23"/>
      </c>
      <c r="R138" s="38">
        <f t="shared" si="24"/>
      </c>
      <c r="S138" s="38">
        <f t="shared" si="25"/>
      </c>
      <c r="T138" s="47"/>
      <c r="U138" s="39" t="s">
        <v>8</v>
      </c>
      <c r="V138" s="47" t="s">
        <v>345</v>
      </c>
      <c r="W138" s="48"/>
      <c r="X138" s="41"/>
      <c r="Y138" s="50" t="s">
        <v>43</v>
      </c>
      <c r="Z138" s="51"/>
      <c r="AA138" s="43" t="s">
        <v>8</v>
      </c>
      <c r="AB138" s="51"/>
      <c r="AC138" s="26"/>
      <c r="AD138" s="26"/>
      <c r="AE138" s="26"/>
      <c r="AF138" s="44"/>
    </row>
    <row r="139" spans="1:32" s="45" customFormat="1" ht="22.5" customHeight="1">
      <c r="A139" s="26">
        <v>422</v>
      </c>
      <c r="B139" s="26" t="s">
        <v>0</v>
      </c>
      <c r="C139" s="26">
        <v>68</v>
      </c>
      <c r="D139" s="26" t="s">
        <v>9</v>
      </c>
      <c r="E139" s="27" t="str">
        <f t="shared" si="18"/>
        <v>きく-68-B</v>
      </c>
      <c r="F139" s="28" t="s">
        <v>8</v>
      </c>
      <c r="G139" s="29"/>
      <c r="H139" s="30" t="s">
        <v>216</v>
      </c>
      <c r="I139" s="31" t="s">
        <v>428</v>
      </c>
      <c r="J139" s="32">
        <v>19044</v>
      </c>
      <c r="K139" s="33" t="str">
        <f t="shared" si="19"/>
        <v>59歳</v>
      </c>
      <c r="L139" s="34" t="s">
        <v>95</v>
      </c>
      <c r="M139" s="35">
        <f t="shared" si="20"/>
      </c>
      <c r="N139" s="36" t="str">
        <f t="shared" si="21"/>
        <v>愛知:</v>
      </c>
      <c r="O139" s="37">
        <v>23</v>
      </c>
      <c r="P139" s="38">
        <f t="shared" si="22"/>
      </c>
      <c r="Q139" s="38">
        <f t="shared" si="23"/>
      </c>
      <c r="R139" s="38">
        <f t="shared" si="24"/>
      </c>
      <c r="S139" s="38">
        <f t="shared" si="25"/>
      </c>
      <c r="T139" s="39" t="s">
        <v>8</v>
      </c>
      <c r="U139" s="39"/>
      <c r="V139" s="39" t="s">
        <v>336</v>
      </c>
      <c r="W139" s="40"/>
      <c r="X139" s="41"/>
      <c r="Y139" s="42" t="s">
        <v>43</v>
      </c>
      <c r="Z139" s="26"/>
      <c r="AA139" s="43" t="s">
        <v>8</v>
      </c>
      <c r="AB139" s="26"/>
      <c r="AC139" s="26"/>
      <c r="AD139" s="26"/>
      <c r="AE139" s="26"/>
      <c r="AF139" s="44"/>
    </row>
    <row r="140" spans="1:32" s="45" customFormat="1" ht="22.5" customHeight="1">
      <c r="A140" s="26">
        <v>423</v>
      </c>
      <c r="B140" s="26" t="s">
        <v>0</v>
      </c>
      <c r="C140" s="26">
        <v>69</v>
      </c>
      <c r="D140" s="26" t="s">
        <v>7</v>
      </c>
      <c r="E140" s="27" t="str">
        <f t="shared" si="18"/>
        <v>きく-69-A</v>
      </c>
      <c r="F140" s="28" t="s">
        <v>8</v>
      </c>
      <c r="G140" s="28"/>
      <c r="H140" s="46" t="s">
        <v>217</v>
      </c>
      <c r="I140" s="31" t="s">
        <v>511</v>
      </c>
      <c r="J140" s="32">
        <v>18764</v>
      </c>
      <c r="K140" s="33" t="str">
        <f t="shared" si="19"/>
        <v>59歳</v>
      </c>
      <c r="L140" s="35" t="s">
        <v>91</v>
      </c>
      <c r="M140" s="35">
        <f t="shared" si="20"/>
      </c>
      <c r="N140" s="36" t="str">
        <f t="shared" si="21"/>
        <v>島根:</v>
      </c>
      <c r="O140" s="37">
        <v>32</v>
      </c>
      <c r="P140" s="38">
        <f t="shared" si="22"/>
      </c>
      <c r="Q140" s="38">
        <f t="shared" si="23"/>
      </c>
      <c r="R140" s="38">
        <f t="shared" si="24"/>
      </c>
      <c r="S140" s="38">
        <f t="shared" si="25"/>
      </c>
      <c r="T140" s="47" t="s">
        <v>8</v>
      </c>
      <c r="U140" s="39"/>
      <c r="V140" s="47"/>
      <c r="W140" s="48"/>
      <c r="X140" s="41" t="s">
        <v>572</v>
      </c>
      <c r="Y140" s="50" t="s">
        <v>43</v>
      </c>
      <c r="Z140" s="51" t="s">
        <v>92</v>
      </c>
      <c r="AA140" s="43" t="s">
        <v>8</v>
      </c>
      <c r="AB140" s="51" t="s">
        <v>92</v>
      </c>
      <c r="AC140" s="26"/>
      <c r="AD140" s="26"/>
      <c r="AE140" s="26"/>
      <c r="AF140" s="44"/>
    </row>
    <row r="141" spans="1:32" s="45" customFormat="1" ht="22.5" customHeight="1">
      <c r="A141" s="26">
        <v>424</v>
      </c>
      <c r="B141" s="26" t="s">
        <v>0</v>
      </c>
      <c r="C141" s="26">
        <v>69</v>
      </c>
      <c r="D141" s="26" t="s">
        <v>9</v>
      </c>
      <c r="E141" s="27" t="str">
        <f t="shared" si="18"/>
        <v>きく-69-B</v>
      </c>
      <c r="F141" s="28" t="s">
        <v>8</v>
      </c>
      <c r="G141" s="29"/>
      <c r="H141" s="30" t="s">
        <v>218</v>
      </c>
      <c r="I141" s="31" t="s">
        <v>509</v>
      </c>
      <c r="J141" s="32">
        <v>18652</v>
      </c>
      <c r="K141" s="33" t="str">
        <f t="shared" si="19"/>
        <v>60歳</v>
      </c>
      <c r="L141" s="34" t="s">
        <v>91</v>
      </c>
      <c r="M141" s="35" t="str">
        <f t="shared" si="20"/>
        <v>還暦</v>
      </c>
      <c r="N141" s="36" t="str">
        <f t="shared" si="21"/>
        <v>島根:還暦</v>
      </c>
      <c r="O141" s="37">
        <v>32</v>
      </c>
      <c r="P141" s="38">
        <f t="shared" si="22"/>
      </c>
      <c r="Q141" s="38">
        <f t="shared" si="23"/>
      </c>
      <c r="R141" s="38">
        <f t="shared" si="24"/>
      </c>
      <c r="S141" s="38" t="str">
        <f t="shared" si="25"/>
        <v>○</v>
      </c>
      <c r="T141" s="39" t="s">
        <v>8</v>
      </c>
      <c r="U141" s="39"/>
      <c r="V141" s="39"/>
      <c r="W141" s="40"/>
      <c r="X141" s="41" t="s">
        <v>572</v>
      </c>
      <c r="Y141" s="42" t="s">
        <v>43</v>
      </c>
      <c r="Z141" s="26" t="s">
        <v>92</v>
      </c>
      <c r="AA141" s="43" t="s">
        <v>8</v>
      </c>
      <c r="AB141" s="26" t="s">
        <v>92</v>
      </c>
      <c r="AC141" s="26"/>
      <c r="AD141" s="26"/>
      <c r="AE141" s="26"/>
      <c r="AF141" s="44"/>
    </row>
    <row r="142" spans="1:256" s="45" customFormat="1" ht="22.5" customHeight="1">
      <c r="A142" s="26">
        <v>425</v>
      </c>
      <c r="B142" s="26" t="s">
        <v>0</v>
      </c>
      <c r="C142" s="26">
        <v>70</v>
      </c>
      <c r="D142" s="26" t="s">
        <v>7</v>
      </c>
      <c r="E142" s="27" t="str">
        <f t="shared" si="18"/>
        <v>きく-70-A</v>
      </c>
      <c r="F142" s="28" t="s">
        <v>8</v>
      </c>
      <c r="G142" s="28"/>
      <c r="H142" s="46" t="s">
        <v>219</v>
      </c>
      <c r="I142" s="31" t="s">
        <v>562</v>
      </c>
      <c r="J142" s="32">
        <v>18905</v>
      </c>
      <c r="K142" s="33" t="str">
        <f t="shared" si="19"/>
        <v>59歳</v>
      </c>
      <c r="L142" s="35" t="s">
        <v>63</v>
      </c>
      <c r="M142" s="35">
        <f t="shared" si="20"/>
      </c>
      <c r="N142" s="36" t="str">
        <f t="shared" si="21"/>
        <v>福岡:</v>
      </c>
      <c r="O142" s="37">
        <v>40</v>
      </c>
      <c r="P142" s="38">
        <f t="shared" si="22"/>
      </c>
      <c r="Q142" s="38">
        <f t="shared" si="23"/>
      </c>
      <c r="R142" s="38">
        <f t="shared" si="24"/>
      </c>
      <c r="S142" s="38">
        <f t="shared" si="25"/>
      </c>
      <c r="T142" s="47"/>
      <c r="U142" s="39" t="s">
        <v>8</v>
      </c>
      <c r="V142" s="47" t="s">
        <v>336</v>
      </c>
      <c r="W142" s="48"/>
      <c r="X142" s="41" t="s">
        <v>572</v>
      </c>
      <c r="Y142" s="50" t="s">
        <v>43</v>
      </c>
      <c r="Z142" s="51"/>
      <c r="AA142" s="43" t="s">
        <v>8</v>
      </c>
      <c r="AB142" s="51"/>
      <c r="AC142" s="26"/>
      <c r="AD142" s="26">
        <v>11</v>
      </c>
      <c r="AE142" s="26"/>
      <c r="AF142" s="44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  <c r="HE142" s="76"/>
      <c r="HF142" s="76"/>
      <c r="HG142" s="76"/>
      <c r="HH142" s="76"/>
      <c r="HI142" s="76"/>
      <c r="HJ142" s="76"/>
      <c r="HK142" s="76"/>
      <c r="HL142" s="76"/>
      <c r="HM142" s="76"/>
      <c r="HN142" s="76"/>
      <c r="HO142" s="76"/>
      <c r="HP142" s="76"/>
      <c r="HQ142" s="76"/>
      <c r="HR142" s="76"/>
      <c r="HS142" s="76"/>
      <c r="HT142" s="76"/>
      <c r="HU142" s="76"/>
      <c r="HV142" s="76"/>
      <c r="HW142" s="76"/>
      <c r="HX142" s="76"/>
      <c r="HY142" s="76"/>
      <c r="HZ142" s="76"/>
      <c r="IA142" s="76"/>
      <c r="IB142" s="76"/>
      <c r="IC142" s="76"/>
      <c r="ID142" s="76"/>
      <c r="IE142" s="76"/>
      <c r="IF142" s="76"/>
      <c r="IG142" s="76"/>
      <c r="IH142" s="76"/>
      <c r="II142" s="76"/>
      <c r="IJ142" s="76"/>
      <c r="IK142" s="76"/>
      <c r="IL142" s="76"/>
      <c r="IM142" s="76"/>
      <c r="IN142" s="76"/>
      <c r="IO142" s="76"/>
      <c r="IP142" s="76"/>
      <c r="IQ142" s="76"/>
      <c r="IR142" s="76"/>
      <c r="IS142" s="76"/>
      <c r="IT142" s="76"/>
      <c r="IU142" s="76"/>
      <c r="IV142" s="76"/>
    </row>
    <row r="143" spans="1:32" s="45" customFormat="1" ht="22.5" customHeight="1">
      <c r="A143" s="26">
        <v>426</v>
      </c>
      <c r="B143" s="26" t="s">
        <v>0</v>
      </c>
      <c r="C143" s="26">
        <v>70</v>
      </c>
      <c r="D143" s="26" t="s">
        <v>9</v>
      </c>
      <c r="E143" s="27" t="str">
        <f t="shared" si="18"/>
        <v>きく-70-B</v>
      </c>
      <c r="F143" s="28" t="s">
        <v>8</v>
      </c>
      <c r="G143" s="29"/>
      <c r="H143" s="30" t="s">
        <v>220</v>
      </c>
      <c r="I143" s="31" t="s">
        <v>567</v>
      </c>
      <c r="J143" s="32">
        <v>18969</v>
      </c>
      <c r="K143" s="33" t="str">
        <f t="shared" si="19"/>
        <v>59歳</v>
      </c>
      <c r="L143" s="34" t="s">
        <v>221</v>
      </c>
      <c r="M143" s="35">
        <f t="shared" si="20"/>
      </c>
      <c r="N143" s="36" t="str">
        <f t="shared" si="21"/>
        <v>長崎:</v>
      </c>
      <c r="O143" s="37">
        <v>42</v>
      </c>
      <c r="P143" s="38">
        <f t="shared" si="22"/>
      </c>
      <c r="Q143" s="38">
        <f t="shared" si="23"/>
      </c>
      <c r="R143" s="38">
        <f t="shared" si="24"/>
      </c>
      <c r="S143" s="38">
        <f t="shared" si="25"/>
      </c>
      <c r="T143" s="39"/>
      <c r="U143" s="39" t="s">
        <v>8</v>
      </c>
      <c r="V143" s="39" t="s">
        <v>336</v>
      </c>
      <c r="W143" s="40"/>
      <c r="X143" s="41" t="s">
        <v>572</v>
      </c>
      <c r="Y143" s="42" t="s">
        <v>43</v>
      </c>
      <c r="Z143" s="26"/>
      <c r="AA143" s="43" t="s">
        <v>8</v>
      </c>
      <c r="AB143" s="26"/>
      <c r="AC143" s="26"/>
      <c r="AD143" s="26">
        <v>11</v>
      </c>
      <c r="AE143" s="26"/>
      <c r="AF143" s="44"/>
    </row>
    <row r="144" spans="1:32" s="45" customFormat="1" ht="22.5" customHeight="1">
      <c r="A144" s="26">
        <v>427</v>
      </c>
      <c r="B144" s="26" t="s">
        <v>0</v>
      </c>
      <c r="C144" s="26">
        <v>71</v>
      </c>
      <c r="D144" s="26" t="s">
        <v>7</v>
      </c>
      <c r="E144" s="27" t="str">
        <f t="shared" si="18"/>
        <v>きく-71-A</v>
      </c>
      <c r="F144" s="28" t="s">
        <v>8</v>
      </c>
      <c r="G144" s="28"/>
      <c r="H144" s="46" t="s">
        <v>222</v>
      </c>
      <c r="I144" s="31" t="s">
        <v>346</v>
      </c>
      <c r="J144" s="32">
        <v>20150</v>
      </c>
      <c r="K144" s="33" t="str">
        <f t="shared" si="19"/>
        <v>56歳</v>
      </c>
      <c r="L144" s="35" t="s">
        <v>56</v>
      </c>
      <c r="M144" s="35">
        <f t="shared" si="20"/>
      </c>
      <c r="N144" s="36" t="str">
        <f t="shared" si="21"/>
        <v>北海道:</v>
      </c>
      <c r="O144" s="37">
        <v>1</v>
      </c>
      <c r="P144" s="38">
        <f t="shared" si="22"/>
      </c>
      <c r="Q144" s="38">
        <f t="shared" si="23"/>
      </c>
      <c r="R144" s="38">
        <f t="shared" si="24"/>
      </c>
      <c r="S144" s="38">
        <f t="shared" si="25"/>
      </c>
      <c r="T144" s="47"/>
      <c r="U144" s="39" t="s">
        <v>8</v>
      </c>
      <c r="V144" s="47" t="s">
        <v>336</v>
      </c>
      <c r="W144" s="48"/>
      <c r="X144" s="41" t="s">
        <v>572</v>
      </c>
      <c r="Y144" s="50" t="s">
        <v>43</v>
      </c>
      <c r="Z144" s="51"/>
      <c r="AA144" s="43" t="s">
        <v>8</v>
      </c>
      <c r="AB144" s="51"/>
      <c r="AC144" s="26" t="s">
        <v>598</v>
      </c>
      <c r="AD144" s="26">
        <v>1</v>
      </c>
      <c r="AE144" s="26">
        <v>1</v>
      </c>
      <c r="AF144" s="44"/>
    </row>
    <row r="145" spans="1:32" s="45" customFormat="1" ht="22.5" customHeight="1">
      <c r="A145" s="26">
        <v>428</v>
      </c>
      <c r="B145" s="26" t="s">
        <v>0</v>
      </c>
      <c r="C145" s="26">
        <v>71</v>
      </c>
      <c r="D145" s="26" t="s">
        <v>9</v>
      </c>
      <c r="E145" s="27" t="str">
        <f t="shared" si="18"/>
        <v>きく-71-B</v>
      </c>
      <c r="F145" s="28" t="s">
        <v>8</v>
      </c>
      <c r="G145" s="29"/>
      <c r="H145" s="30" t="s">
        <v>223</v>
      </c>
      <c r="I145" s="31" t="s">
        <v>341</v>
      </c>
      <c r="J145" s="32">
        <v>20008</v>
      </c>
      <c r="K145" s="33" t="str">
        <f t="shared" si="19"/>
        <v>56歳</v>
      </c>
      <c r="L145" s="34" t="s">
        <v>56</v>
      </c>
      <c r="M145" s="35">
        <f t="shared" si="20"/>
      </c>
      <c r="N145" s="36" t="str">
        <f t="shared" si="21"/>
        <v>北海道:</v>
      </c>
      <c r="O145" s="37">
        <v>1</v>
      </c>
      <c r="P145" s="38">
        <f t="shared" si="22"/>
      </c>
      <c r="Q145" s="38">
        <f t="shared" si="23"/>
      </c>
      <c r="R145" s="38">
        <f t="shared" si="24"/>
      </c>
      <c r="S145" s="38">
        <f t="shared" si="25"/>
      </c>
      <c r="T145" s="39" t="s">
        <v>8</v>
      </c>
      <c r="U145" s="39"/>
      <c r="V145" s="39"/>
      <c r="W145" s="40"/>
      <c r="X145" s="41" t="s">
        <v>572</v>
      </c>
      <c r="Y145" s="42" t="s">
        <v>43</v>
      </c>
      <c r="Z145" s="26"/>
      <c r="AA145" s="43" t="s">
        <v>8</v>
      </c>
      <c r="AB145" s="26"/>
      <c r="AC145" s="26"/>
      <c r="AD145" s="26">
        <v>1</v>
      </c>
      <c r="AE145" s="26">
        <v>1</v>
      </c>
      <c r="AF145" s="44"/>
    </row>
    <row r="146" spans="1:32" s="45" customFormat="1" ht="22.5" customHeight="1">
      <c r="A146" s="26">
        <v>429</v>
      </c>
      <c r="B146" s="26" t="s">
        <v>0</v>
      </c>
      <c r="C146" s="26">
        <v>72</v>
      </c>
      <c r="D146" s="26" t="s">
        <v>7</v>
      </c>
      <c r="E146" s="27" t="str">
        <f t="shared" si="18"/>
        <v>きく-72-A</v>
      </c>
      <c r="F146" s="28" t="s">
        <v>8</v>
      </c>
      <c r="G146" s="28"/>
      <c r="H146" s="46" t="s">
        <v>224</v>
      </c>
      <c r="I146" s="31" t="s">
        <v>421</v>
      </c>
      <c r="J146" s="32">
        <v>19083</v>
      </c>
      <c r="K146" s="33" t="str">
        <f t="shared" si="19"/>
        <v>59歳</v>
      </c>
      <c r="L146" s="35" t="s">
        <v>73</v>
      </c>
      <c r="M146" s="35">
        <f t="shared" si="20"/>
      </c>
      <c r="N146" s="36" t="str">
        <f t="shared" si="21"/>
        <v>静岡:</v>
      </c>
      <c r="O146" s="37">
        <v>22</v>
      </c>
      <c r="P146" s="38">
        <f t="shared" si="22"/>
      </c>
      <c r="Q146" s="38">
        <f t="shared" si="23"/>
      </c>
      <c r="R146" s="38">
        <f t="shared" si="24"/>
      </c>
      <c r="S146" s="38">
        <f t="shared" si="25"/>
      </c>
      <c r="T146" s="47"/>
      <c r="U146" s="39" t="s">
        <v>8</v>
      </c>
      <c r="V146" s="47"/>
      <c r="W146" s="48"/>
      <c r="X146" s="41" t="s">
        <v>572</v>
      </c>
      <c r="Y146" s="50" t="s">
        <v>43</v>
      </c>
      <c r="Z146" s="51"/>
      <c r="AA146" s="43" t="s">
        <v>8</v>
      </c>
      <c r="AB146" s="51"/>
      <c r="AC146" s="137"/>
      <c r="AD146" s="26">
        <v>10</v>
      </c>
      <c r="AE146" s="26">
        <v>10</v>
      </c>
      <c r="AF146" s="44"/>
    </row>
    <row r="147" spans="1:32" s="45" customFormat="1" ht="22.5" customHeight="1">
      <c r="A147" s="26">
        <v>430</v>
      </c>
      <c r="B147" s="26" t="s">
        <v>0</v>
      </c>
      <c r="C147" s="26">
        <v>72</v>
      </c>
      <c r="D147" s="26" t="s">
        <v>9</v>
      </c>
      <c r="E147" s="27" t="str">
        <f t="shared" si="18"/>
        <v>きく-72-B</v>
      </c>
      <c r="F147" s="28" t="s">
        <v>8</v>
      </c>
      <c r="G147" s="29"/>
      <c r="H147" s="30" t="s">
        <v>225</v>
      </c>
      <c r="I147" s="31" t="s">
        <v>423</v>
      </c>
      <c r="J147" s="32">
        <v>19022</v>
      </c>
      <c r="K147" s="33" t="str">
        <f t="shared" si="19"/>
        <v>59歳</v>
      </c>
      <c r="L147" s="34" t="s">
        <v>73</v>
      </c>
      <c r="M147" s="35">
        <f t="shared" si="20"/>
      </c>
      <c r="N147" s="36" t="str">
        <f t="shared" si="21"/>
        <v>静岡:</v>
      </c>
      <c r="O147" s="37">
        <v>22</v>
      </c>
      <c r="P147" s="38">
        <f t="shared" si="22"/>
      </c>
      <c r="Q147" s="38">
        <f t="shared" si="23"/>
      </c>
      <c r="R147" s="38">
        <f t="shared" si="24"/>
      </c>
      <c r="S147" s="38">
        <f t="shared" si="25"/>
      </c>
      <c r="T147" s="39"/>
      <c r="U147" s="39" t="s">
        <v>8</v>
      </c>
      <c r="V147" s="39"/>
      <c r="W147" s="40"/>
      <c r="X147" s="41" t="s">
        <v>572</v>
      </c>
      <c r="Y147" s="42" t="s">
        <v>43</v>
      </c>
      <c r="Z147" s="26"/>
      <c r="AA147" s="43" t="s">
        <v>8</v>
      </c>
      <c r="AB147" s="26"/>
      <c r="AC147" s="26"/>
      <c r="AD147" s="26">
        <v>10</v>
      </c>
      <c r="AE147" s="26">
        <v>10</v>
      </c>
      <c r="AF147" s="44"/>
    </row>
    <row r="148" spans="1:32" s="45" customFormat="1" ht="22.5" customHeight="1">
      <c r="A148" s="26">
        <v>431</v>
      </c>
      <c r="B148" s="26" t="s">
        <v>0</v>
      </c>
      <c r="C148" s="26">
        <v>73</v>
      </c>
      <c r="D148" s="26" t="s">
        <v>7</v>
      </c>
      <c r="E148" s="27" t="str">
        <f t="shared" si="18"/>
        <v>きく-73-A</v>
      </c>
      <c r="F148" s="28" t="s">
        <v>8</v>
      </c>
      <c r="G148" s="28"/>
      <c r="H148" s="46" t="s">
        <v>226</v>
      </c>
      <c r="I148" s="31" t="s">
        <v>475</v>
      </c>
      <c r="J148" s="32">
        <v>17394</v>
      </c>
      <c r="K148" s="33" t="str">
        <f t="shared" si="19"/>
        <v>63歳</v>
      </c>
      <c r="L148" s="35" t="s">
        <v>47</v>
      </c>
      <c r="M148" s="35">
        <f t="shared" si="20"/>
      </c>
      <c r="N148" s="36" t="str">
        <f t="shared" si="21"/>
        <v>大阪:</v>
      </c>
      <c r="O148" s="37">
        <v>27</v>
      </c>
      <c r="P148" s="38">
        <f t="shared" si="22"/>
      </c>
      <c r="Q148" s="38">
        <f t="shared" si="23"/>
      </c>
      <c r="R148" s="38">
        <f t="shared" si="24"/>
      </c>
      <c r="S148" s="38">
        <f t="shared" si="25"/>
      </c>
      <c r="T148" s="47"/>
      <c r="U148" s="39" t="s">
        <v>8</v>
      </c>
      <c r="V148" s="47" t="s">
        <v>336</v>
      </c>
      <c r="W148" s="48"/>
      <c r="X148" s="41" t="s">
        <v>572</v>
      </c>
      <c r="Y148" s="50" t="s">
        <v>43</v>
      </c>
      <c r="Z148" s="51"/>
      <c r="AA148" s="43" t="s">
        <v>8</v>
      </c>
      <c r="AB148" s="51"/>
      <c r="AC148" s="26"/>
      <c r="AD148" s="26">
        <v>2</v>
      </c>
      <c r="AE148" s="26"/>
      <c r="AF148" s="44"/>
    </row>
    <row r="149" spans="1:32" s="45" customFormat="1" ht="22.5" customHeight="1">
      <c r="A149" s="26">
        <v>432</v>
      </c>
      <c r="B149" s="26" t="s">
        <v>0</v>
      </c>
      <c r="C149" s="26">
        <v>73</v>
      </c>
      <c r="D149" s="26" t="s">
        <v>9</v>
      </c>
      <c r="E149" s="27" t="str">
        <f t="shared" si="18"/>
        <v>きく-73-B</v>
      </c>
      <c r="F149" s="28" t="s">
        <v>8</v>
      </c>
      <c r="G149" s="29"/>
      <c r="H149" s="30" t="s">
        <v>227</v>
      </c>
      <c r="I149" s="31" t="s">
        <v>468</v>
      </c>
      <c r="J149" s="32">
        <v>19685</v>
      </c>
      <c r="K149" s="33" t="str">
        <f t="shared" si="19"/>
        <v>57歳</v>
      </c>
      <c r="L149" s="34" t="s">
        <v>47</v>
      </c>
      <c r="M149" s="35">
        <f t="shared" si="20"/>
      </c>
      <c r="N149" s="36" t="str">
        <f t="shared" si="21"/>
        <v>大阪:</v>
      </c>
      <c r="O149" s="37">
        <v>27</v>
      </c>
      <c r="P149" s="38">
        <f t="shared" si="22"/>
      </c>
      <c r="Q149" s="38">
        <f t="shared" si="23"/>
      </c>
      <c r="R149" s="38">
        <f t="shared" si="24"/>
      </c>
      <c r="S149" s="38">
        <f t="shared" si="25"/>
      </c>
      <c r="T149" s="39"/>
      <c r="U149" s="39" t="s">
        <v>8</v>
      </c>
      <c r="V149" s="39"/>
      <c r="W149" s="40"/>
      <c r="X149" s="41" t="s">
        <v>572</v>
      </c>
      <c r="Y149" s="42" t="s">
        <v>43</v>
      </c>
      <c r="Z149" s="26"/>
      <c r="AA149" s="43" t="s">
        <v>8</v>
      </c>
      <c r="AB149" s="26"/>
      <c r="AC149" s="26" t="s">
        <v>615</v>
      </c>
      <c r="AD149" s="26">
        <v>2</v>
      </c>
      <c r="AE149" s="26"/>
      <c r="AF149" s="44"/>
    </row>
    <row r="150" spans="1:32" s="45" customFormat="1" ht="22.5" customHeight="1">
      <c r="A150" s="26">
        <v>433</v>
      </c>
      <c r="B150" s="26" t="s">
        <v>0</v>
      </c>
      <c r="C150" s="26">
        <v>74</v>
      </c>
      <c r="D150" s="26" t="s">
        <v>7</v>
      </c>
      <c r="E150" s="27" t="str">
        <f t="shared" si="18"/>
        <v>きく-74-A</v>
      </c>
      <c r="F150" s="28" t="s">
        <v>8</v>
      </c>
      <c r="G150" s="28"/>
      <c r="H150" s="46" t="s">
        <v>228</v>
      </c>
      <c r="I150" s="31" t="s">
        <v>452</v>
      </c>
      <c r="J150" s="32">
        <v>20344</v>
      </c>
      <c r="K150" s="33" t="str">
        <f t="shared" si="19"/>
        <v>55歳</v>
      </c>
      <c r="L150" s="35" t="s">
        <v>68</v>
      </c>
      <c r="M150" s="35">
        <f t="shared" si="20"/>
      </c>
      <c r="N150" s="36" t="str">
        <f t="shared" si="21"/>
        <v>京都:</v>
      </c>
      <c r="O150" s="37">
        <v>26</v>
      </c>
      <c r="P150" s="38">
        <f t="shared" si="22"/>
      </c>
      <c r="Q150" s="38">
        <f t="shared" si="23"/>
      </c>
      <c r="R150" s="38">
        <f t="shared" si="24"/>
      </c>
      <c r="S150" s="38">
        <f t="shared" si="25"/>
      </c>
      <c r="T150" s="47"/>
      <c r="U150" s="39" t="s">
        <v>8</v>
      </c>
      <c r="V150" s="47"/>
      <c r="W150" s="48"/>
      <c r="X150" s="41" t="s">
        <v>572</v>
      </c>
      <c r="Y150" s="50" t="s">
        <v>43</v>
      </c>
      <c r="Z150" s="51"/>
      <c r="AA150" s="43" t="s">
        <v>8</v>
      </c>
      <c r="AB150" s="51"/>
      <c r="AC150" s="26"/>
      <c r="AD150" s="26">
        <v>5</v>
      </c>
      <c r="AE150" s="26">
        <v>5</v>
      </c>
      <c r="AF150" s="44"/>
    </row>
    <row r="151" spans="1:32" s="45" customFormat="1" ht="22.5" customHeight="1">
      <c r="A151" s="26">
        <v>434</v>
      </c>
      <c r="B151" s="26" t="s">
        <v>0</v>
      </c>
      <c r="C151" s="26">
        <v>74</v>
      </c>
      <c r="D151" s="26" t="s">
        <v>9</v>
      </c>
      <c r="E151" s="27" t="str">
        <f t="shared" si="18"/>
        <v>きく-74-B</v>
      </c>
      <c r="F151" s="28" t="s">
        <v>8</v>
      </c>
      <c r="G151" s="29"/>
      <c r="H151" s="30" t="s">
        <v>229</v>
      </c>
      <c r="I151" s="31" t="s">
        <v>613</v>
      </c>
      <c r="J151" s="32">
        <v>20461</v>
      </c>
      <c r="K151" s="33" t="str">
        <f t="shared" si="19"/>
        <v>55歳</v>
      </c>
      <c r="L151" s="34" t="s">
        <v>68</v>
      </c>
      <c r="M151" s="35">
        <f t="shared" si="20"/>
      </c>
      <c r="N151" s="36" t="str">
        <f t="shared" si="21"/>
        <v>京都:</v>
      </c>
      <c r="O151" s="37">
        <v>26</v>
      </c>
      <c r="P151" s="38">
        <f t="shared" si="22"/>
      </c>
      <c r="Q151" s="38">
        <f t="shared" si="23"/>
      </c>
      <c r="R151" s="38">
        <f t="shared" si="24"/>
      </c>
      <c r="S151" s="38">
        <f t="shared" si="25"/>
      </c>
      <c r="T151" s="39"/>
      <c r="U151" s="39" t="s">
        <v>8</v>
      </c>
      <c r="V151" s="39" t="s">
        <v>336</v>
      </c>
      <c r="W151" s="40"/>
      <c r="X151" s="41" t="s">
        <v>572</v>
      </c>
      <c r="Y151" s="42" t="s">
        <v>43</v>
      </c>
      <c r="Z151" s="26"/>
      <c r="AA151" s="43" t="s">
        <v>8</v>
      </c>
      <c r="AB151" s="26"/>
      <c r="AC151" s="26" t="s">
        <v>614</v>
      </c>
      <c r="AD151" s="26">
        <v>5</v>
      </c>
      <c r="AE151" s="26">
        <v>5</v>
      </c>
      <c r="AF151" s="44"/>
    </row>
    <row r="152" spans="1:32" s="45" customFormat="1" ht="22.5" customHeight="1">
      <c r="A152" s="26">
        <v>435</v>
      </c>
      <c r="B152" s="26" t="s">
        <v>0</v>
      </c>
      <c r="C152" s="26">
        <v>75</v>
      </c>
      <c r="D152" s="26" t="s">
        <v>7</v>
      </c>
      <c r="E152" s="27" t="str">
        <f t="shared" si="18"/>
        <v>きく-75-A</v>
      </c>
      <c r="F152" s="28" t="s">
        <v>8</v>
      </c>
      <c r="G152" s="28"/>
      <c r="H152" s="46" t="s">
        <v>230</v>
      </c>
      <c r="I152" s="31" t="s">
        <v>405</v>
      </c>
      <c r="J152" s="32">
        <v>18970</v>
      </c>
      <c r="K152" s="33" t="str">
        <f t="shared" si="19"/>
        <v>59歳</v>
      </c>
      <c r="L152" s="35" t="s">
        <v>70</v>
      </c>
      <c r="M152" s="35">
        <f t="shared" si="20"/>
      </c>
      <c r="N152" s="36" t="str">
        <f t="shared" si="21"/>
        <v>神奈川:</v>
      </c>
      <c r="O152" s="37">
        <v>14</v>
      </c>
      <c r="P152" s="38">
        <f t="shared" si="22"/>
      </c>
      <c r="Q152" s="38">
        <f t="shared" si="23"/>
      </c>
      <c r="R152" s="38">
        <f t="shared" si="24"/>
      </c>
      <c r="S152" s="38">
        <f t="shared" si="25"/>
      </c>
      <c r="T152" s="47" t="s">
        <v>8</v>
      </c>
      <c r="U152" s="39"/>
      <c r="V152" s="47"/>
      <c r="W152" s="48"/>
      <c r="X152" s="41" t="s">
        <v>572</v>
      </c>
      <c r="Y152" s="50" t="s">
        <v>43</v>
      </c>
      <c r="Z152" s="51"/>
      <c r="AA152" s="43" t="s">
        <v>8</v>
      </c>
      <c r="AB152" s="51"/>
      <c r="AC152" s="26" t="s">
        <v>604</v>
      </c>
      <c r="AD152" s="26"/>
      <c r="AE152" s="26"/>
      <c r="AF152" s="44"/>
    </row>
    <row r="153" spans="1:32" s="45" customFormat="1" ht="22.5" customHeight="1">
      <c r="A153" s="26">
        <v>436</v>
      </c>
      <c r="B153" s="26" t="s">
        <v>0</v>
      </c>
      <c r="C153" s="26">
        <v>75</v>
      </c>
      <c r="D153" s="26" t="s">
        <v>9</v>
      </c>
      <c r="E153" s="27" t="str">
        <f t="shared" si="18"/>
        <v>きく-75-B</v>
      </c>
      <c r="F153" s="28" t="s">
        <v>8</v>
      </c>
      <c r="G153" s="29"/>
      <c r="H153" s="30" t="s">
        <v>231</v>
      </c>
      <c r="I153" s="31" t="s">
        <v>406</v>
      </c>
      <c r="J153" s="32">
        <v>17245</v>
      </c>
      <c r="K153" s="33" t="str">
        <f t="shared" si="19"/>
        <v>64歳</v>
      </c>
      <c r="L153" s="34" t="s">
        <v>70</v>
      </c>
      <c r="M153" s="35">
        <f t="shared" si="20"/>
      </c>
      <c r="N153" s="36" t="str">
        <f t="shared" si="21"/>
        <v>神奈川:</v>
      </c>
      <c r="O153" s="37">
        <v>14</v>
      </c>
      <c r="P153" s="38">
        <f t="shared" si="22"/>
      </c>
      <c r="Q153" s="38">
        <f t="shared" si="23"/>
      </c>
      <c r="R153" s="38">
        <f t="shared" si="24"/>
      </c>
      <c r="S153" s="38">
        <f t="shared" si="25"/>
      </c>
      <c r="T153" s="39"/>
      <c r="U153" s="39" t="s">
        <v>8</v>
      </c>
      <c r="V153" s="39" t="s">
        <v>407</v>
      </c>
      <c r="W153" s="40"/>
      <c r="X153" s="41" t="s">
        <v>572</v>
      </c>
      <c r="Y153" s="42" t="s">
        <v>43</v>
      </c>
      <c r="Z153" s="26"/>
      <c r="AA153" s="43" t="s">
        <v>8</v>
      </c>
      <c r="AB153" s="26"/>
      <c r="AC153" s="26"/>
      <c r="AD153" s="26"/>
      <c r="AE153" s="26"/>
      <c r="AF153" s="44"/>
    </row>
    <row r="154" spans="1:32" s="45" customFormat="1" ht="22.5" customHeight="1">
      <c r="A154" s="26">
        <v>437</v>
      </c>
      <c r="B154" s="26" t="s">
        <v>0</v>
      </c>
      <c r="C154" s="26">
        <v>76</v>
      </c>
      <c r="D154" s="26" t="s">
        <v>7</v>
      </c>
      <c r="E154" s="27" t="str">
        <f t="shared" si="18"/>
        <v>きく-76-A</v>
      </c>
      <c r="F154" s="28" t="s">
        <v>8</v>
      </c>
      <c r="G154" s="28"/>
      <c r="H154" s="46" t="s">
        <v>232</v>
      </c>
      <c r="I154" s="31" t="s">
        <v>233</v>
      </c>
      <c r="J154" s="32">
        <v>19613</v>
      </c>
      <c r="K154" s="33" t="str">
        <f t="shared" si="19"/>
        <v>57歳</v>
      </c>
      <c r="L154" s="35" t="s">
        <v>99</v>
      </c>
      <c r="M154" s="35">
        <f t="shared" si="20"/>
      </c>
      <c r="N154" s="36" t="str">
        <f t="shared" si="21"/>
        <v>広島:</v>
      </c>
      <c r="O154" s="37">
        <v>34</v>
      </c>
      <c r="P154" s="38">
        <f t="shared" si="22"/>
      </c>
      <c r="Q154" s="38">
        <f t="shared" si="23"/>
      </c>
      <c r="R154" s="38">
        <f t="shared" si="24"/>
      </c>
      <c r="S154" s="38">
        <f t="shared" si="25"/>
      </c>
      <c r="T154" s="47" t="s">
        <v>8</v>
      </c>
      <c r="U154" s="39"/>
      <c r="V154" s="47"/>
      <c r="W154" s="48"/>
      <c r="X154" s="41" t="s">
        <v>572</v>
      </c>
      <c r="Y154" s="50" t="s">
        <v>43</v>
      </c>
      <c r="Z154" s="51"/>
      <c r="AA154" s="43" t="s">
        <v>8</v>
      </c>
      <c r="AB154" s="51"/>
      <c r="AC154" s="26"/>
      <c r="AD154" s="26"/>
      <c r="AE154" s="26"/>
      <c r="AF154" s="44"/>
    </row>
    <row r="155" spans="1:32" s="45" customFormat="1" ht="22.5" customHeight="1">
      <c r="A155" s="26">
        <v>438</v>
      </c>
      <c r="B155" s="26" t="s">
        <v>0</v>
      </c>
      <c r="C155" s="26">
        <v>76</v>
      </c>
      <c r="D155" s="26" t="s">
        <v>9</v>
      </c>
      <c r="E155" s="27" t="str">
        <f t="shared" si="18"/>
        <v>きく-76-B</v>
      </c>
      <c r="F155" s="28" t="s">
        <v>8</v>
      </c>
      <c r="G155" s="29"/>
      <c r="H155" s="30" t="s">
        <v>234</v>
      </c>
      <c r="I155" s="31" t="s">
        <v>528</v>
      </c>
      <c r="J155" s="32">
        <v>19345</v>
      </c>
      <c r="K155" s="33" t="str">
        <f t="shared" si="19"/>
        <v>58歳</v>
      </c>
      <c r="L155" s="34" t="s">
        <v>99</v>
      </c>
      <c r="M155" s="35">
        <f t="shared" si="20"/>
      </c>
      <c r="N155" s="36" t="str">
        <f t="shared" si="21"/>
        <v>広島:</v>
      </c>
      <c r="O155" s="37">
        <v>34</v>
      </c>
      <c r="P155" s="38">
        <f t="shared" si="22"/>
      </c>
      <c r="Q155" s="38">
        <f t="shared" si="23"/>
      </c>
      <c r="R155" s="38">
        <f t="shared" si="24"/>
      </c>
      <c r="S155" s="38">
        <f t="shared" si="25"/>
      </c>
      <c r="T155" s="39" t="s">
        <v>8</v>
      </c>
      <c r="U155" s="39"/>
      <c r="V155" s="39"/>
      <c r="W155" s="40"/>
      <c r="X155" s="41" t="s">
        <v>572</v>
      </c>
      <c r="Y155" s="42" t="s">
        <v>43</v>
      </c>
      <c r="Z155" s="26"/>
      <c r="AA155" s="43" t="s">
        <v>8</v>
      </c>
      <c r="AB155" s="26"/>
      <c r="AC155" s="26"/>
      <c r="AD155" s="26"/>
      <c r="AE155" s="26"/>
      <c r="AF155" s="44"/>
    </row>
    <row r="156" spans="1:32" s="45" customFormat="1" ht="22.5" customHeight="1">
      <c r="A156" s="26">
        <v>439</v>
      </c>
      <c r="B156" s="26" t="s">
        <v>0</v>
      </c>
      <c r="C156" s="26">
        <v>77</v>
      </c>
      <c r="D156" s="26" t="s">
        <v>7</v>
      </c>
      <c r="E156" s="27" t="str">
        <f t="shared" si="18"/>
        <v>きく-77-A</v>
      </c>
      <c r="F156" s="28" t="s">
        <v>8</v>
      </c>
      <c r="G156" s="28"/>
      <c r="H156" s="46" t="s">
        <v>235</v>
      </c>
      <c r="I156" s="31" t="s">
        <v>435</v>
      </c>
      <c r="J156" s="32">
        <v>18970</v>
      </c>
      <c r="K156" s="33" t="str">
        <f t="shared" si="19"/>
        <v>59歳</v>
      </c>
      <c r="L156" s="35" t="s">
        <v>50</v>
      </c>
      <c r="M156" s="35">
        <f t="shared" si="20"/>
      </c>
      <c r="N156" s="36" t="str">
        <f t="shared" si="21"/>
        <v>三重:</v>
      </c>
      <c r="O156" s="37">
        <v>24</v>
      </c>
      <c r="P156" s="38">
        <f t="shared" si="22"/>
      </c>
      <c r="Q156" s="38">
        <f t="shared" si="23"/>
      </c>
      <c r="R156" s="38">
        <f t="shared" si="24"/>
      </c>
      <c r="S156" s="38">
        <f t="shared" si="25"/>
      </c>
      <c r="T156" s="47"/>
      <c r="U156" s="39" t="s">
        <v>8</v>
      </c>
      <c r="V156" s="47" t="s">
        <v>336</v>
      </c>
      <c r="W156" s="48"/>
      <c r="X156" s="41" t="s">
        <v>572</v>
      </c>
      <c r="Y156" s="50" t="s">
        <v>43</v>
      </c>
      <c r="Z156" s="51"/>
      <c r="AA156" s="43" t="s">
        <v>8</v>
      </c>
      <c r="AB156" s="51"/>
      <c r="AC156" s="26" t="s">
        <v>608</v>
      </c>
      <c r="AD156" s="26"/>
      <c r="AE156" s="26"/>
      <c r="AF156" s="44"/>
    </row>
    <row r="157" spans="1:32" s="45" customFormat="1" ht="22.5" customHeight="1">
      <c r="A157" s="26">
        <v>440</v>
      </c>
      <c r="B157" s="26" t="s">
        <v>0</v>
      </c>
      <c r="C157" s="26">
        <v>77</v>
      </c>
      <c r="D157" s="26" t="s">
        <v>9</v>
      </c>
      <c r="E157" s="27" t="str">
        <f t="shared" si="18"/>
        <v>きく-77-B</v>
      </c>
      <c r="F157" s="28" t="s">
        <v>8</v>
      </c>
      <c r="G157" s="29"/>
      <c r="H157" s="30" t="s">
        <v>236</v>
      </c>
      <c r="I157" s="31" t="s">
        <v>442</v>
      </c>
      <c r="J157" s="32">
        <v>18780</v>
      </c>
      <c r="K157" s="33" t="str">
        <f t="shared" si="19"/>
        <v>59歳</v>
      </c>
      <c r="L157" s="34" t="s">
        <v>50</v>
      </c>
      <c r="M157" s="35">
        <f t="shared" si="20"/>
      </c>
      <c r="N157" s="36" t="str">
        <f t="shared" si="21"/>
        <v>三重:</v>
      </c>
      <c r="O157" s="37">
        <v>24</v>
      </c>
      <c r="P157" s="38">
        <f t="shared" si="22"/>
      </c>
      <c r="Q157" s="38">
        <f t="shared" si="23"/>
      </c>
      <c r="R157" s="38">
        <f t="shared" si="24"/>
      </c>
      <c r="S157" s="38">
        <f t="shared" si="25"/>
      </c>
      <c r="T157" s="39"/>
      <c r="U157" s="39" t="s">
        <v>8</v>
      </c>
      <c r="V157" s="39" t="s">
        <v>345</v>
      </c>
      <c r="W157" s="40" t="s">
        <v>237</v>
      </c>
      <c r="X157" s="41" t="s">
        <v>572</v>
      </c>
      <c r="Y157" s="42" t="s">
        <v>43</v>
      </c>
      <c r="Z157" s="26"/>
      <c r="AA157" s="43" t="s">
        <v>8</v>
      </c>
      <c r="AB157" s="26"/>
      <c r="AC157" s="26" t="s">
        <v>608</v>
      </c>
      <c r="AD157" s="26"/>
      <c r="AE157" s="26"/>
      <c r="AF157" s="44"/>
    </row>
    <row r="158" spans="1:32" s="45" customFormat="1" ht="22.5" customHeight="1">
      <c r="A158" s="26">
        <v>441</v>
      </c>
      <c r="B158" s="26" t="s">
        <v>0</v>
      </c>
      <c r="C158" s="26">
        <v>78</v>
      </c>
      <c r="D158" s="26" t="s">
        <v>7</v>
      </c>
      <c r="E158" s="27" t="str">
        <f t="shared" si="18"/>
        <v>きく-78-A</v>
      </c>
      <c r="F158" s="28" t="s">
        <v>8</v>
      </c>
      <c r="G158" s="28"/>
      <c r="H158" s="46" t="s">
        <v>238</v>
      </c>
      <c r="I158" s="31" t="s">
        <v>493</v>
      </c>
      <c r="J158" s="32">
        <v>19491</v>
      </c>
      <c r="K158" s="33" t="str">
        <f t="shared" si="19"/>
        <v>57歳</v>
      </c>
      <c r="L158" s="35" t="s">
        <v>239</v>
      </c>
      <c r="M158" s="35">
        <f t="shared" si="20"/>
      </c>
      <c r="N158" s="36" t="str">
        <f t="shared" si="21"/>
        <v>奈良:</v>
      </c>
      <c r="O158" s="37">
        <v>29</v>
      </c>
      <c r="P158" s="38">
        <f t="shared" si="22"/>
      </c>
      <c r="Q158" s="38">
        <f t="shared" si="23"/>
      </c>
      <c r="R158" s="38">
        <f t="shared" si="24"/>
      </c>
      <c r="S158" s="38">
        <f t="shared" si="25"/>
      </c>
      <c r="T158" s="47"/>
      <c r="U158" s="39" t="s">
        <v>8</v>
      </c>
      <c r="V158" s="47"/>
      <c r="W158" s="48"/>
      <c r="X158" s="41" t="s">
        <v>572</v>
      </c>
      <c r="Y158" s="50" t="s">
        <v>43</v>
      </c>
      <c r="Z158" s="51"/>
      <c r="AA158" s="43" t="s">
        <v>8</v>
      </c>
      <c r="AB158" s="51"/>
      <c r="AC158" s="26"/>
      <c r="AD158" s="26"/>
      <c r="AE158" s="26"/>
      <c r="AF158" s="44"/>
    </row>
    <row r="159" spans="1:32" s="45" customFormat="1" ht="22.5" customHeight="1">
      <c r="A159" s="26">
        <v>442</v>
      </c>
      <c r="B159" s="26" t="s">
        <v>0</v>
      </c>
      <c r="C159" s="26">
        <v>78</v>
      </c>
      <c r="D159" s="26" t="s">
        <v>9</v>
      </c>
      <c r="E159" s="27" t="str">
        <f t="shared" si="18"/>
        <v>きく-78-B</v>
      </c>
      <c r="F159" s="28" t="s">
        <v>8</v>
      </c>
      <c r="G159" s="29"/>
      <c r="H159" s="30" t="s">
        <v>240</v>
      </c>
      <c r="I159" s="31" t="s">
        <v>494</v>
      </c>
      <c r="J159" s="32">
        <v>17917</v>
      </c>
      <c r="K159" s="33" t="str">
        <f t="shared" si="19"/>
        <v>62歳</v>
      </c>
      <c r="L159" s="34" t="s">
        <v>239</v>
      </c>
      <c r="M159" s="35">
        <f t="shared" si="20"/>
      </c>
      <c r="N159" s="36" t="str">
        <f t="shared" si="21"/>
        <v>奈良:</v>
      </c>
      <c r="O159" s="37">
        <v>29</v>
      </c>
      <c r="P159" s="38">
        <f t="shared" si="22"/>
      </c>
      <c r="Q159" s="38">
        <f t="shared" si="23"/>
      </c>
      <c r="R159" s="38">
        <f t="shared" si="24"/>
      </c>
      <c r="S159" s="38">
        <f t="shared" si="25"/>
      </c>
      <c r="T159" s="39"/>
      <c r="U159" s="39" t="s">
        <v>8</v>
      </c>
      <c r="V159" s="39"/>
      <c r="W159" s="40"/>
      <c r="X159" s="41" t="s">
        <v>572</v>
      </c>
      <c r="Y159" s="42" t="s">
        <v>43</v>
      </c>
      <c r="Z159" s="26"/>
      <c r="AA159" s="43" t="s">
        <v>8</v>
      </c>
      <c r="AB159" s="26"/>
      <c r="AC159" s="26"/>
      <c r="AD159" s="26"/>
      <c r="AE159" s="26"/>
      <c r="AF159" s="44"/>
    </row>
    <row r="160" spans="1:32" s="45" customFormat="1" ht="22.5" customHeight="1">
      <c r="A160" s="26">
        <v>443</v>
      </c>
      <c r="B160" s="26" t="s">
        <v>0</v>
      </c>
      <c r="C160" s="26">
        <v>79</v>
      </c>
      <c r="D160" s="26" t="s">
        <v>7</v>
      </c>
      <c r="E160" s="27" t="str">
        <f t="shared" si="18"/>
        <v>きく-79-A</v>
      </c>
      <c r="F160" s="28" t="s">
        <v>8</v>
      </c>
      <c r="G160" s="28"/>
      <c r="H160" s="46" t="s">
        <v>241</v>
      </c>
      <c r="I160" s="31" t="s">
        <v>541</v>
      </c>
      <c r="J160" s="32">
        <v>20402</v>
      </c>
      <c r="K160" s="33" t="str">
        <f t="shared" si="19"/>
        <v>55歳</v>
      </c>
      <c r="L160" s="35" t="s">
        <v>76</v>
      </c>
      <c r="M160" s="35">
        <f t="shared" si="20"/>
      </c>
      <c r="N160" s="36" t="str">
        <f t="shared" si="21"/>
        <v>山口:</v>
      </c>
      <c r="O160" s="37">
        <v>35</v>
      </c>
      <c r="P160" s="38">
        <f t="shared" si="22"/>
      </c>
      <c r="Q160" s="38">
        <f t="shared" si="23"/>
      </c>
      <c r="R160" s="38">
        <f t="shared" si="24"/>
      </c>
      <c r="S160" s="38">
        <f t="shared" si="25"/>
      </c>
      <c r="T160" s="47" t="s">
        <v>8</v>
      </c>
      <c r="U160" s="39"/>
      <c r="V160" s="47"/>
      <c r="W160" s="48"/>
      <c r="X160" s="41" t="s">
        <v>572</v>
      </c>
      <c r="Y160" s="50" t="s">
        <v>43</v>
      </c>
      <c r="Z160" s="51"/>
      <c r="AA160" s="43" t="s">
        <v>8</v>
      </c>
      <c r="AB160" s="51"/>
      <c r="AC160" s="26"/>
      <c r="AD160" s="26">
        <v>11</v>
      </c>
      <c r="AE160" s="26"/>
      <c r="AF160" s="44"/>
    </row>
    <row r="161" spans="1:32" s="45" customFormat="1" ht="22.5" customHeight="1">
      <c r="A161" s="26">
        <v>444</v>
      </c>
      <c r="B161" s="26" t="s">
        <v>0</v>
      </c>
      <c r="C161" s="26">
        <v>79</v>
      </c>
      <c r="D161" s="26" t="s">
        <v>9</v>
      </c>
      <c r="E161" s="27" t="str">
        <f t="shared" si="18"/>
        <v>きく-79-B</v>
      </c>
      <c r="F161" s="28" t="s">
        <v>8</v>
      </c>
      <c r="G161" s="29"/>
      <c r="H161" s="30" t="s">
        <v>242</v>
      </c>
      <c r="I161" s="31" t="s">
        <v>533</v>
      </c>
      <c r="J161" s="32">
        <v>19701</v>
      </c>
      <c r="K161" s="33" t="str">
        <f t="shared" si="19"/>
        <v>57歳</v>
      </c>
      <c r="L161" s="34" t="s">
        <v>76</v>
      </c>
      <c r="M161" s="35">
        <f t="shared" si="20"/>
      </c>
      <c r="N161" s="36" t="str">
        <f t="shared" si="21"/>
        <v>山口:</v>
      </c>
      <c r="O161" s="37">
        <v>35</v>
      </c>
      <c r="P161" s="38">
        <f t="shared" si="22"/>
      </c>
      <c r="Q161" s="38">
        <f t="shared" si="23"/>
      </c>
      <c r="R161" s="38">
        <f t="shared" si="24"/>
      </c>
      <c r="S161" s="38">
        <f t="shared" si="25"/>
      </c>
      <c r="T161" s="39" t="s">
        <v>8</v>
      </c>
      <c r="U161" s="39"/>
      <c r="V161" s="39"/>
      <c r="W161" s="40"/>
      <c r="X161" s="41" t="s">
        <v>572</v>
      </c>
      <c r="Y161" s="42" t="s">
        <v>43</v>
      </c>
      <c r="Z161" s="26"/>
      <c r="AA161" s="43" t="s">
        <v>8</v>
      </c>
      <c r="AB161" s="26"/>
      <c r="AC161" s="26"/>
      <c r="AD161" s="26">
        <v>11</v>
      </c>
      <c r="AE161" s="26"/>
      <c r="AF161" s="44"/>
    </row>
    <row r="162" spans="1:32" s="45" customFormat="1" ht="22.5" customHeight="1">
      <c r="A162" s="26">
        <v>445</v>
      </c>
      <c r="B162" s="26" t="s">
        <v>0</v>
      </c>
      <c r="C162" s="26">
        <v>80</v>
      </c>
      <c r="D162" s="26" t="s">
        <v>7</v>
      </c>
      <c r="E162" s="27" t="str">
        <f t="shared" si="18"/>
        <v>きく-80-A</v>
      </c>
      <c r="F162" s="28" t="s">
        <v>8</v>
      </c>
      <c r="G162" s="28"/>
      <c r="H162" s="46" t="s">
        <v>243</v>
      </c>
      <c r="I162" s="31" t="s">
        <v>399</v>
      </c>
      <c r="J162" s="32">
        <v>18914</v>
      </c>
      <c r="K162" s="33" t="str">
        <f t="shared" si="19"/>
        <v>59歳</v>
      </c>
      <c r="L162" s="35" t="s">
        <v>78</v>
      </c>
      <c r="M162" s="35">
        <f t="shared" si="20"/>
      </c>
      <c r="N162" s="36" t="str">
        <f t="shared" si="21"/>
        <v>東京:</v>
      </c>
      <c r="O162" s="37">
        <v>13</v>
      </c>
      <c r="P162" s="38">
        <f t="shared" si="22"/>
      </c>
      <c r="Q162" s="38">
        <f t="shared" si="23"/>
      </c>
      <c r="R162" s="38">
        <f t="shared" si="24"/>
      </c>
      <c r="S162" s="38">
        <f t="shared" si="25"/>
      </c>
      <c r="T162" s="47"/>
      <c r="U162" s="39" t="s">
        <v>8</v>
      </c>
      <c r="V162" s="47" t="s">
        <v>336</v>
      </c>
      <c r="W162" s="48" t="s">
        <v>400</v>
      </c>
      <c r="X162" s="41" t="s">
        <v>572</v>
      </c>
      <c r="Y162" s="50" t="s">
        <v>43</v>
      </c>
      <c r="Z162" s="51"/>
      <c r="AA162" s="43" t="s">
        <v>8</v>
      </c>
      <c r="AB162" s="51"/>
      <c r="AC162" s="26"/>
      <c r="AD162" s="26">
        <v>11</v>
      </c>
      <c r="AE162" s="26"/>
      <c r="AF162" s="44"/>
    </row>
    <row r="163" spans="1:32" s="45" customFormat="1" ht="22.5" customHeight="1">
      <c r="A163" s="26">
        <v>446</v>
      </c>
      <c r="B163" s="26" t="s">
        <v>0</v>
      </c>
      <c r="C163" s="26">
        <v>80</v>
      </c>
      <c r="D163" s="26" t="s">
        <v>9</v>
      </c>
      <c r="E163" s="27" t="str">
        <f t="shared" si="18"/>
        <v>きく-80-B</v>
      </c>
      <c r="F163" s="28" t="s">
        <v>8</v>
      </c>
      <c r="G163" s="29"/>
      <c r="H163" s="30" t="s">
        <v>244</v>
      </c>
      <c r="I163" s="31" t="s">
        <v>382</v>
      </c>
      <c r="J163" s="32">
        <v>19437</v>
      </c>
      <c r="K163" s="33" t="str">
        <f t="shared" si="19"/>
        <v>58歳</v>
      </c>
      <c r="L163" s="34" t="s">
        <v>45</v>
      </c>
      <c r="M163" s="35">
        <f t="shared" si="20"/>
      </c>
      <c r="N163" s="36" t="str">
        <f t="shared" si="21"/>
        <v>埼玉:</v>
      </c>
      <c r="O163" s="37">
        <v>11</v>
      </c>
      <c r="P163" s="38">
        <f t="shared" si="22"/>
      </c>
      <c r="Q163" s="38">
        <f t="shared" si="23"/>
      </c>
      <c r="R163" s="38">
        <f t="shared" si="24"/>
      </c>
      <c r="S163" s="38">
        <f aca="true" t="shared" si="26" ref="S163:S184">IF(K163="60歳","○","")</f>
      </c>
      <c r="T163" s="39" t="s">
        <v>8</v>
      </c>
      <c r="U163" s="39"/>
      <c r="V163" s="39"/>
      <c r="W163" s="40"/>
      <c r="X163" s="41" t="s">
        <v>572</v>
      </c>
      <c r="Y163" s="42" t="s">
        <v>43</v>
      </c>
      <c r="Z163" s="26"/>
      <c r="AA163" s="43" t="s">
        <v>8</v>
      </c>
      <c r="AB163" s="26"/>
      <c r="AC163" s="26"/>
      <c r="AD163" s="26"/>
      <c r="AE163" s="26"/>
      <c r="AF163" s="44"/>
    </row>
    <row r="164" spans="1:32" s="45" customFormat="1" ht="22.5" customHeight="1">
      <c r="A164" s="26">
        <v>447</v>
      </c>
      <c r="B164" s="26" t="s">
        <v>0</v>
      </c>
      <c r="C164" s="26">
        <v>81</v>
      </c>
      <c r="D164" s="26" t="s">
        <v>7</v>
      </c>
      <c r="E164" s="27" t="str">
        <f t="shared" si="18"/>
        <v>きく-81-A</v>
      </c>
      <c r="F164" s="28" t="s">
        <v>8</v>
      </c>
      <c r="G164" s="28"/>
      <c r="H164" s="46" t="s">
        <v>245</v>
      </c>
      <c r="I164" s="31" t="s">
        <v>508</v>
      </c>
      <c r="J164" s="32">
        <v>19313</v>
      </c>
      <c r="K164" s="33" t="str">
        <f t="shared" si="19"/>
        <v>58歳</v>
      </c>
      <c r="L164" s="35" t="s">
        <v>91</v>
      </c>
      <c r="M164" s="35">
        <f t="shared" si="20"/>
      </c>
      <c r="N164" s="36" t="str">
        <f t="shared" si="21"/>
        <v>島根:</v>
      </c>
      <c r="O164" s="37">
        <v>32</v>
      </c>
      <c r="P164" s="38">
        <f t="shared" si="22"/>
      </c>
      <c r="Q164" s="38">
        <f t="shared" si="23"/>
      </c>
      <c r="R164" s="38">
        <f t="shared" si="24"/>
      </c>
      <c r="S164" s="38">
        <f t="shared" si="26"/>
      </c>
      <c r="T164" s="47" t="s">
        <v>8</v>
      </c>
      <c r="U164" s="39"/>
      <c r="V164" s="47"/>
      <c r="W164" s="48"/>
      <c r="X164" s="41"/>
      <c r="Y164" s="50" t="s">
        <v>43</v>
      </c>
      <c r="Z164" s="51" t="s">
        <v>92</v>
      </c>
      <c r="AA164" s="43" t="s">
        <v>8</v>
      </c>
      <c r="AB164" s="51" t="s">
        <v>92</v>
      </c>
      <c r="AC164" s="26"/>
      <c r="AD164" s="26"/>
      <c r="AE164" s="26"/>
      <c r="AF164" s="44"/>
    </row>
    <row r="165" spans="1:32" s="45" customFormat="1" ht="22.5" customHeight="1">
      <c r="A165" s="26">
        <v>448</v>
      </c>
      <c r="B165" s="26" t="s">
        <v>0</v>
      </c>
      <c r="C165" s="26">
        <v>81</v>
      </c>
      <c r="D165" s="26" t="s">
        <v>9</v>
      </c>
      <c r="E165" s="27" t="str">
        <f t="shared" si="18"/>
        <v>きく-81-B</v>
      </c>
      <c r="F165" s="28" t="s">
        <v>8</v>
      </c>
      <c r="G165" s="29"/>
      <c r="H165" s="30" t="s">
        <v>246</v>
      </c>
      <c r="I165" s="31" t="s">
        <v>519</v>
      </c>
      <c r="J165" s="32">
        <v>17870</v>
      </c>
      <c r="K165" s="33" t="str">
        <f t="shared" si="19"/>
        <v>62歳</v>
      </c>
      <c r="L165" s="34" t="s">
        <v>91</v>
      </c>
      <c r="M165" s="35">
        <f t="shared" si="20"/>
      </c>
      <c r="N165" s="36" t="str">
        <f t="shared" si="21"/>
        <v>島根:</v>
      </c>
      <c r="O165" s="37">
        <v>32</v>
      </c>
      <c r="P165" s="38">
        <f t="shared" si="22"/>
      </c>
      <c r="Q165" s="38">
        <f t="shared" si="23"/>
      </c>
      <c r="R165" s="38">
        <f t="shared" si="24"/>
      </c>
      <c r="S165" s="38">
        <f t="shared" si="26"/>
      </c>
      <c r="T165" s="39"/>
      <c r="U165" s="39" t="s">
        <v>8</v>
      </c>
      <c r="V165" s="39" t="s">
        <v>336</v>
      </c>
      <c r="W165" s="40"/>
      <c r="X165" s="41"/>
      <c r="Y165" s="42" t="s">
        <v>43</v>
      </c>
      <c r="Z165" s="26" t="s">
        <v>92</v>
      </c>
      <c r="AA165" s="43" t="s">
        <v>8</v>
      </c>
      <c r="AB165" s="26" t="s">
        <v>92</v>
      </c>
      <c r="AC165" s="26"/>
      <c r="AD165" s="26"/>
      <c r="AE165" s="26"/>
      <c r="AF165" s="44"/>
    </row>
    <row r="166" spans="1:32" s="45" customFormat="1" ht="22.5" customHeight="1">
      <c r="A166" s="26">
        <v>449</v>
      </c>
      <c r="B166" s="26" t="s">
        <v>0</v>
      </c>
      <c r="C166" s="26">
        <v>82</v>
      </c>
      <c r="D166" s="26" t="s">
        <v>7</v>
      </c>
      <c r="E166" s="27" t="str">
        <f t="shared" si="18"/>
        <v>きく-82-A</v>
      </c>
      <c r="F166" s="28" t="s">
        <v>8</v>
      </c>
      <c r="G166" s="28"/>
      <c r="H166" s="46" t="s">
        <v>247</v>
      </c>
      <c r="I166" s="31" t="s">
        <v>486</v>
      </c>
      <c r="J166" s="32">
        <v>20257</v>
      </c>
      <c r="K166" s="33" t="str">
        <f t="shared" si="19"/>
        <v>55歳</v>
      </c>
      <c r="L166" s="35" t="s">
        <v>88</v>
      </c>
      <c r="M166" s="35">
        <f t="shared" si="20"/>
      </c>
      <c r="N166" s="36" t="str">
        <f t="shared" si="21"/>
        <v>兵庫:</v>
      </c>
      <c r="O166" s="37">
        <v>28</v>
      </c>
      <c r="P166" s="38">
        <f t="shared" si="22"/>
      </c>
      <c r="Q166" s="38">
        <f t="shared" si="23"/>
      </c>
      <c r="R166" s="38">
        <f t="shared" si="24"/>
      </c>
      <c r="S166" s="38">
        <f t="shared" si="26"/>
      </c>
      <c r="T166" s="47" t="s">
        <v>8</v>
      </c>
      <c r="U166" s="39"/>
      <c r="V166" s="47" t="s">
        <v>336</v>
      </c>
      <c r="W166" s="48"/>
      <c r="X166" s="41" t="s">
        <v>572</v>
      </c>
      <c r="Y166" s="50" t="s">
        <v>43</v>
      </c>
      <c r="Z166" s="51"/>
      <c r="AA166" s="43" t="s">
        <v>8</v>
      </c>
      <c r="AB166" s="51"/>
      <c r="AC166" s="26"/>
      <c r="AD166" s="26">
        <v>11</v>
      </c>
      <c r="AE166" s="26"/>
      <c r="AF166" s="44"/>
    </row>
    <row r="167" spans="1:32" s="45" customFormat="1" ht="22.5" customHeight="1">
      <c r="A167" s="26">
        <v>450</v>
      </c>
      <c r="B167" s="26" t="s">
        <v>0</v>
      </c>
      <c r="C167" s="26">
        <v>82</v>
      </c>
      <c r="D167" s="26" t="s">
        <v>9</v>
      </c>
      <c r="E167" s="27" t="str">
        <f t="shared" si="18"/>
        <v>きく-82-B</v>
      </c>
      <c r="F167" s="28" t="s">
        <v>8</v>
      </c>
      <c r="G167" s="29"/>
      <c r="H167" s="30" t="s">
        <v>248</v>
      </c>
      <c r="I167" s="31" t="s">
        <v>488</v>
      </c>
      <c r="J167" s="32">
        <v>18595</v>
      </c>
      <c r="K167" s="33" t="str">
        <f t="shared" si="19"/>
        <v>60歳</v>
      </c>
      <c r="L167" s="34" t="s">
        <v>88</v>
      </c>
      <c r="M167" s="35" t="str">
        <f t="shared" si="20"/>
        <v>還暦</v>
      </c>
      <c r="N167" s="36" t="str">
        <f t="shared" si="21"/>
        <v>兵庫:還暦</v>
      </c>
      <c r="O167" s="37">
        <v>28</v>
      </c>
      <c r="P167" s="38">
        <f t="shared" si="22"/>
      </c>
      <c r="Q167" s="38">
        <f t="shared" si="23"/>
      </c>
      <c r="R167" s="38">
        <f t="shared" si="24"/>
      </c>
      <c r="S167" s="38" t="str">
        <f t="shared" si="26"/>
        <v>○</v>
      </c>
      <c r="T167" s="39"/>
      <c r="U167" s="39" t="s">
        <v>8</v>
      </c>
      <c r="V167" s="39"/>
      <c r="W167" s="40"/>
      <c r="X167" s="41" t="s">
        <v>572</v>
      </c>
      <c r="Y167" s="42" t="s">
        <v>43</v>
      </c>
      <c r="Z167" s="26"/>
      <c r="AA167" s="43" t="s">
        <v>8</v>
      </c>
      <c r="AB167" s="26"/>
      <c r="AC167" s="26"/>
      <c r="AD167" s="26">
        <v>11</v>
      </c>
      <c r="AE167" s="26"/>
      <c r="AF167" s="44"/>
    </row>
    <row r="168" spans="1:32" s="45" customFormat="1" ht="22.5" customHeight="1">
      <c r="A168" s="26">
        <v>451</v>
      </c>
      <c r="B168" s="26" t="s">
        <v>0</v>
      </c>
      <c r="C168" s="26">
        <v>83</v>
      </c>
      <c r="D168" s="26" t="s">
        <v>7</v>
      </c>
      <c r="E168" s="27" t="str">
        <f t="shared" si="18"/>
        <v>きく-83-A</v>
      </c>
      <c r="F168" s="28" t="s">
        <v>8</v>
      </c>
      <c r="G168" s="28"/>
      <c r="H168" s="46" t="s">
        <v>249</v>
      </c>
      <c r="I168" s="31" t="s">
        <v>461</v>
      </c>
      <c r="J168" s="32">
        <v>19630</v>
      </c>
      <c r="K168" s="33" t="str">
        <f t="shared" si="19"/>
        <v>57歳</v>
      </c>
      <c r="L168" s="35" t="s">
        <v>47</v>
      </c>
      <c r="M168" s="35">
        <f t="shared" si="20"/>
      </c>
      <c r="N168" s="36" t="str">
        <f t="shared" si="21"/>
        <v>大阪:</v>
      </c>
      <c r="O168" s="37">
        <v>27</v>
      </c>
      <c r="P168" s="38">
        <f t="shared" si="22"/>
      </c>
      <c r="Q168" s="38">
        <f t="shared" si="23"/>
      </c>
      <c r="R168" s="38">
        <f t="shared" si="24"/>
      </c>
      <c r="S168" s="38">
        <f t="shared" si="26"/>
      </c>
      <c r="T168" s="47" t="s">
        <v>8</v>
      </c>
      <c r="U168" s="39"/>
      <c r="V168" s="47"/>
      <c r="W168" s="48"/>
      <c r="X168" s="41" t="s">
        <v>572</v>
      </c>
      <c r="Y168" s="50" t="s">
        <v>43</v>
      </c>
      <c r="Z168" s="51"/>
      <c r="AA168" s="43" t="s">
        <v>8</v>
      </c>
      <c r="AB168" s="51"/>
      <c r="AC168" s="26" t="s">
        <v>609</v>
      </c>
      <c r="AD168" s="26">
        <v>6</v>
      </c>
      <c r="AE168" s="26"/>
      <c r="AF168" s="44"/>
    </row>
    <row r="169" spans="1:32" s="45" customFormat="1" ht="22.5" customHeight="1">
      <c r="A169" s="26">
        <v>452</v>
      </c>
      <c r="B169" s="26" t="s">
        <v>0</v>
      </c>
      <c r="C169" s="26">
        <v>83</v>
      </c>
      <c r="D169" s="26" t="s">
        <v>9</v>
      </c>
      <c r="E169" s="27" t="str">
        <f t="shared" si="18"/>
        <v>きく-83-B</v>
      </c>
      <c r="F169" s="28" t="s">
        <v>8</v>
      </c>
      <c r="G169" s="29"/>
      <c r="H169" s="30" t="s">
        <v>250</v>
      </c>
      <c r="I169" s="31" t="s">
        <v>610</v>
      </c>
      <c r="J169" s="32">
        <v>19540</v>
      </c>
      <c r="K169" s="33" t="str">
        <f t="shared" si="19"/>
        <v>57歳</v>
      </c>
      <c r="L169" s="34" t="s">
        <v>68</v>
      </c>
      <c r="M169" s="35">
        <f t="shared" si="20"/>
      </c>
      <c r="N169" s="36" t="str">
        <f t="shared" si="21"/>
        <v>京都:</v>
      </c>
      <c r="O169" s="37">
        <v>26</v>
      </c>
      <c r="P169" s="38">
        <f t="shared" si="22"/>
      </c>
      <c r="Q169" s="38">
        <f t="shared" si="23"/>
      </c>
      <c r="R169" s="38">
        <f t="shared" si="24"/>
      </c>
      <c r="S169" s="38">
        <f t="shared" si="26"/>
      </c>
      <c r="T169" s="39" t="s">
        <v>8</v>
      </c>
      <c r="U169" s="39"/>
      <c r="V169" s="39"/>
      <c r="W169" s="40"/>
      <c r="X169" s="41" t="s">
        <v>572</v>
      </c>
      <c r="Y169" s="42" t="s">
        <v>43</v>
      </c>
      <c r="Z169" s="26"/>
      <c r="AA169" s="43" t="s">
        <v>8</v>
      </c>
      <c r="AB169" s="26"/>
      <c r="AC169" s="26" t="s">
        <v>611</v>
      </c>
      <c r="AD169" s="26"/>
      <c r="AE169" s="26"/>
      <c r="AF169" s="44"/>
    </row>
    <row r="170" spans="1:32" s="45" customFormat="1" ht="22.5" customHeight="1">
      <c r="A170" s="26">
        <v>453</v>
      </c>
      <c r="B170" s="26" t="s">
        <v>0</v>
      </c>
      <c r="C170" s="26">
        <v>84</v>
      </c>
      <c r="D170" s="26" t="s">
        <v>7</v>
      </c>
      <c r="E170" s="27" t="str">
        <f t="shared" si="18"/>
        <v>きく-84-A</v>
      </c>
      <c r="F170" s="28" t="s">
        <v>8</v>
      </c>
      <c r="G170" s="28"/>
      <c r="H170" s="46" t="s">
        <v>251</v>
      </c>
      <c r="I170" s="31" t="s">
        <v>377</v>
      </c>
      <c r="J170" s="32">
        <v>20094</v>
      </c>
      <c r="K170" s="33" t="str">
        <f t="shared" si="19"/>
        <v>56歳</v>
      </c>
      <c r="L170" s="35" t="s">
        <v>45</v>
      </c>
      <c r="M170" s="35">
        <f t="shared" si="20"/>
      </c>
      <c r="N170" s="36" t="str">
        <f t="shared" si="21"/>
        <v>埼玉:</v>
      </c>
      <c r="O170" s="37">
        <v>11</v>
      </c>
      <c r="P170" s="38">
        <f t="shared" si="22"/>
      </c>
      <c r="Q170" s="38">
        <f t="shared" si="23"/>
      </c>
      <c r="R170" s="38">
        <f t="shared" si="24"/>
      </c>
      <c r="S170" s="38">
        <f t="shared" si="26"/>
      </c>
      <c r="T170" s="47"/>
      <c r="U170" s="39" t="s">
        <v>8</v>
      </c>
      <c r="V170" s="47" t="s">
        <v>336</v>
      </c>
      <c r="W170" s="48"/>
      <c r="X170" s="41" t="s">
        <v>572</v>
      </c>
      <c r="Y170" s="50" t="s">
        <v>43</v>
      </c>
      <c r="Z170" s="51"/>
      <c r="AA170" s="43" t="s">
        <v>8</v>
      </c>
      <c r="AB170" s="51"/>
      <c r="AC170" s="26"/>
      <c r="AD170" s="26">
        <v>11</v>
      </c>
      <c r="AE170" s="26">
        <v>11</v>
      </c>
      <c r="AF170" s="44"/>
    </row>
    <row r="171" spans="1:32" s="45" customFormat="1" ht="22.5" customHeight="1">
      <c r="A171" s="26">
        <v>454</v>
      </c>
      <c r="B171" s="26" t="s">
        <v>0</v>
      </c>
      <c r="C171" s="26">
        <v>84</v>
      </c>
      <c r="D171" s="26" t="s">
        <v>9</v>
      </c>
      <c r="E171" s="27" t="str">
        <f t="shared" si="18"/>
        <v>きく-84-B</v>
      </c>
      <c r="F171" s="28" t="s">
        <v>8</v>
      </c>
      <c r="G171" s="29"/>
      <c r="H171" s="30" t="s">
        <v>252</v>
      </c>
      <c r="I171" s="31" t="s">
        <v>380</v>
      </c>
      <c r="J171" s="32">
        <v>19099</v>
      </c>
      <c r="K171" s="33" t="str">
        <f t="shared" si="19"/>
        <v>58歳</v>
      </c>
      <c r="L171" s="34" t="s">
        <v>45</v>
      </c>
      <c r="M171" s="35">
        <f t="shared" si="20"/>
      </c>
      <c r="N171" s="36" t="str">
        <f t="shared" si="21"/>
        <v>埼玉:</v>
      </c>
      <c r="O171" s="37">
        <v>11</v>
      </c>
      <c r="P171" s="38">
        <f t="shared" si="22"/>
      </c>
      <c r="Q171" s="38">
        <f t="shared" si="23"/>
      </c>
      <c r="R171" s="38">
        <f t="shared" si="24"/>
      </c>
      <c r="S171" s="38">
        <f t="shared" si="26"/>
      </c>
      <c r="T171" s="39"/>
      <c r="U171" s="39" t="s">
        <v>8</v>
      </c>
      <c r="V171" s="39" t="s">
        <v>336</v>
      </c>
      <c r="W171" s="40"/>
      <c r="X171" s="41" t="s">
        <v>572</v>
      </c>
      <c r="Y171" s="42" t="s">
        <v>43</v>
      </c>
      <c r="Z171" s="26"/>
      <c r="AA171" s="43" t="s">
        <v>8</v>
      </c>
      <c r="AB171" s="26"/>
      <c r="AC171" s="26"/>
      <c r="AD171" s="26">
        <v>11</v>
      </c>
      <c r="AE171" s="26">
        <v>11</v>
      </c>
      <c r="AF171" s="44"/>
    </row>
    <row r="172" spans="1:32" s="45" customFormat="1" ht="22.5" customHeight="1">
      <c r="A172" s="26">
        <v>455</v>
      </c>
      <c r="B172" s="26" t="s">
        <v>0</v>
      </c>
      <c r="C172" s="26">
        <v>85</v>
      </c>
      <c r="D172" s="26" t="s">
        <v>7</v>
      </c>
      <c r="E172" s="27" t="str">
        <f t="shared" si="18"/>
        <v>きく-85-A</v>
      </c>
      <c r="F172" s="28" t="s">
        <v>8</v>
      </c>
      <c r="G172" s="28"/>
      <c r="H172" s="46" t="s">
        <v>253</v>
      </c>
      <c r="I172" s="31" t="s">
        <v>342</v>
      </c>
      <c r="J172" s="32">
        <v>19492</v>
      </c>
      <c r="K172" s="33" t="str">
        <f t="shared" si="19"/>
        <v>57歳</v>
      </c>
      <c r="L172" s="35" t="s">
        <v>56</v>
      </c>
      <c r="M172" s="35">
        <f t="shared" si="20"/>
      </c>
      <c r="N172" s="36" t="str">
        <f t="shared" si="21"/>
        <v>北海道:</v>
      </c>
      <c r="O172" s="37">
        <v>1</v>
      </c>
      <c r="P172" s="38">
        <f t="shared" si="22"/>
      </c>
      <c r="Q172" s="38">
        <f t="shared" si="23"/>
      </c>
      <c r="R172" s="38">
        <f t="shared" si="24"/>
      </c>
      <c r="S172" s="38">
        <f t="shared" si="26"/>
      </c>
      <c r="T172" s="47"/>
      <c r="U172" s="39" t="s">
        <v>8</v>
      </c>
      <c r="V172" s="47" t="s">
        <v>336</v>
      </c>
      <c r="W172" s="48"/>
      <c r="X172" s="41" t="s">
        <v>572</v>
      </c>
      <c r="Y172" s="50" t="s">
        <v>43</v>
      </c>
      <c r="Z172" s="51"/>
      <c r="AA172" s="43" t="s">
        <v>8</v>
      </c>
      <c r="AB172" s="51"/>
      <c r="AC172" s="26"/>
      <c r="AD172" s="26">
        <v>1</v>
      </c>
      <c r="AE172" s="26">
        <v>1</v>
      </c>
      <c r="AF172" s="44"/>
    </row>
    <row r="173" spans="1:32" s="45" customFormat="1" ht="22.5" customHeight="1">
      <c r="A173" s="26">
        <v>456</v>
      </c>
      <c r="B173" s="26" t="s">
        <v>0</v>
      </c>
      <c r="C173" s="26">
        <v>85</v>
      </c>
      <c r="D173" s="26" t="s">
        <v>9</v>
      </c>
      <c r="E173" s="27" t="str">
        <f t="shared" si="18"/>
        <v>きく-85-B</v>
      </c>
      <c r="F173" s="28" t="s">
        <v>8</v>
      </c>
      <c r="G173" s="29"/>
      <c r="H173" s="30" t="s">
        <v>254</v>
      </c>
      <c r="I173" s="31" t="s">
        <v>350</v>
      </c>
      <c r="J173" s="32">
        <v>19814</v>
      </c>
      <c r="K173" s="33" t="str">
        <f t="shared" si="19"/>
        <v>57歳</v>
      </c>
      <c r="L173" s="34" t="s">
        <v>56</v>
      </c>
      <c r="M173" s="35">
        <f t="shared" si="20"/>
      </c>
      <c r="N173" s="36" t="str">
        <f t="shared" si="21"/>
        <v>北海道:</v>
      </c>
      <c r="O173" s="37">
        <v>1</v>
      </c>
      <c r="P173" s="38">
        <f t="shared" si="22"/>
      </c>
      <c r="Q173" s="38">
        <f t="shared" si="23"/>
      </c>
      <c r="R173" s="38">
        <f t="shared" si="24"/>
      </c>
      <c r="S173" s="38">
        <f t="shared" si="26"/>
      </c>
      <c r="T173" s="39"/>
      <c r="U173" s="39" t="s">
        <v>8</v>
      </c>
      <c r="V173" s="39"/>
      <c r="W173" s="40"/>
      <c r="X173" s="41" t="s">
        <v>572</v>
      </c>
      <c r="Y173" s="42" t="s">
        <v>43</v>
      </c>
      <c r="Z173" s="26"/>
      <c r="AA173" s="43" t="s">
        <v>8</v>
      </c>
      <c r="AB173" s="26"/>
      <c r="AC173" s="26"/>
      <c r="AD173" s="26">
        <v>1</v>
      </c>
      <c r="AE173" s="26">
        <v>1</v>
      </c>
      <c r="AF173" s="44"/>
    </row>
    <row r="174" spans="1:32" s="45" customFormat="1" ht="22.5" customHeight="1">
      <c r="A174" s="26">
        <v>457</v>
      </c>
      <c r="B174" s="26" t="s">
        <v>0</v>
      </c>
      <c r="C174" s="26">
        <v>86</v>
      </c>
      <c r="D174" s="26" t="s">
        <v>7</v>
      </c>
      <c r="E174" s="27" t="str">
        <f t="shared" si="18"/>
        <v>きく-86-A</v>
      </c>
      <c r="F174" s="28" t="s">
        <v>8</v>
      </c>
      <c r="G174" s="28"/>
      <c r="H174" s="46" t="s">
        <v>255</v>
      </c>
      <c r="I174" s="31" t="s">
        <v>552</v>
      </c>
      <c r="J174" s="32">
        <v>20186</v>
      </c>
      <c r="K174" s="33" t="str">
        <f t="shared" si="19"/>
        <v>55歳</v>
      </c>
      <c r="L174" s="35" t="s">
        <v>176</v>
      </c>
      <c r="M174" s="35">
        <f t="shared" si="20"/>
      </c>
      <c r="N174" s="36" t="str">
        <f t="shared" si="21"/>
        <v>香川:</v>
      </c>
      <c r="O174" s="37">
        <v>37</v>
      </c>
      <c r="P174" s="38">
        <f t="shared" si="22"/>
      </c>
      <c r="Q174" s="38">
        <f t="shared" si="23"/>
      </c>
      <c r="R174" s="38">
        <f t="shared" si="24"/>
      </c>
      <c r="S174" s="38">
        <f t="shared" si="26"/>
      </c>
      <c r="T174" s="47" t="s">
        <v>8</v>
      </c>
      <c r="U174" s="39"/>
      <c r="V174" s="47"/>
      <c r="W174" s="48"/>
      <c r="X174" s="41" t="s">
        <v>572</v>
      </c>
      <c r="Y174" s="50" t="s">
        <v>43</v>
      </c>
      <c r="Z174" s="51"/>
      <c r="AA174" s="43" t="s">
        <v>8</v>
      </c>
      <c r="AB174" s="51"/>
      <c r="AC174" s="26" t="s">
        <v>628</v>
      </c>
      <c r="AD174" s="26"/>
      <c r="AE174" s="26"/>
      <c r="AF174" s="44"/>
    </row>
    <row r="175" spans="1:32" s="45" customFormat="1" ht="22.5" customHeight="1">
      <c r="A175" s="26">
        <v>458</v>
      </c>
      <c r="B175" s="26" t="s">
        <v>0</v>
      </c>
      <c r="C175" s="26">
        <v>86</v>
      </c>
      <c r="D175" s="26" t="s">
        <v>9</v>
      </c>
      <c r="E175" s="27" t="str">
        <f t="shared" si="18"/>
        <v>きく-86-B</v>
      </c>
      <c r="F175" s="28" t="s">
        <v>8</v>
      </c>
      <c r="G175" s="29"/>
      <c r="H175" s="30" t="s">
        <v>256</v>
      </c>
      <c r="I175" s="31" t="s">
        <v>549</v>
      </c>
      <c r="J175" s="32">
        <v>20389</v>
      </c>
      <c r="K175" s="33" t="str">
        <f t="shared" si="19"/>
        <v>55歳</v>
      </c>
      <c r="L175" s="34" t="s">
        <v>176</v>
      </c>
      <c r="M175" s="35">
        <f t="shared" si="20"/>
      </c>
      <c r="N175" s="36" t="str">
        <f t="shared" si="21"/>
        <v>香川:</v>
      </c>
      <c r="O175" s="37">
        <v>37</v>
      </c>
      <c r="P175" s="38">
        <f t="shared" si="22"/>
      </c>
      <c r="Q175" s="38">
        <f t="shared" si="23"/>
      </c>
      <c r="R175" s="38">
        <f t="shared" si="24"/>
      </c>
      <c r="S175" s="38">
        <f t="shared" si="26"/>
      </c>
      <c r="T175" s="39" t="s">
        <v>8</v>
      </c>
      <c r="U175" s="39"/>
      <c r="V175" s="39"/>
      <c r="W175" s="40"/>
      <c r="X175" s="41" t="s">
        <v>572</v>
      </c>
      <c r="Y175" s="42" t="s">
        <v>43</v>
      </c>
      <c r="Z175" s="26"/>
      <c r="AA175" s="43" t="s">
        <v>8</v>
      </c>
      <c r="AB175" s="26"/>
      <c r="AC175" s="26" t="s">
        <v>628</v>
      </c>
      <c r="AD175" s="26"/>
      <c r="AE175" s="26"/>
      <c r="AF175" s="44"/>
    </row>
    <row r="176" spans="1:32" s="45" customFormat="1" ht="22.5" customHeight="1">
      <c r="A176" s="26">
        <v>459</v>
      </c>
      <c r="B176" s="26" t="s">
        <v>0</v>
      </c>
      <c r="C176" s="26">
        <v>87</v>
      </c>
      <c r="D176" s="26" t="s">
        <v>7</v>
      </c>
      <c r="E176" s="27" t="str">
        <f t="shared" si="18"/>
        <v>きく-87-A</v>
      </c>
      <c r="F176" s="28" t="s">
        <v>8</v>
      </c>
      <c r="G176" s="28"/>
      <c r="H176" s="46" t="s">
        <v>257</v>
      </c>
      <c r="I176" s="31" t="s">
        <v>417</v>
      </c>
      <c r="J176" s="32">
        <v>19002</v>
      </c>
      <c r="K176" s="33" t="str">
        <f t="shared" si="19"/>
        <v>59歳</v>
      </c>
      <c r="L176" s="35" t="s">
        <v>85</v>
      </c>
      <c r="M176" s="35">
        <f t="shared" si="20"/>
      </c>
      <c r="N176" s="36" t="str">
        <f t="shared" si="21"/>
        <v>岐阜:</v>
      </c>
      <c r="O176" s="37">
        <v>21</v>
      </c>
      <c r="P176" s="38">
        <f t="shared" si="22"/>
      </c>
      <c r="Q176" s="38">
        <f t="shared" si="23"/>
      </c>
      <c r="R176" s="38">
        <f t="shared" si="24"/>
      </c>
      <c r="S176" s="38">
        <f t="shared" si="26"/>
      </c>
      <c r="T176" s="47" t="s">
        <v>8</v>
      </c>
      <c r="U176" s="39"/>
      <c r="V176" s="47"/>
      <c r="W176" s="48"/>
      <c r="X176" s="41"/>
      <c r="Y176" s="50" t="s">
        <v>43</v>
      </c>
      <c r="Z176" s="51"/>
      <c r="AA176" s="43" t="s">
        <v>8</v>
      </c>
      <c r="AB176" s="51"/>
      <c r="AC176" s="26"/>
      <c r="AD176" s="26"/>
      <c r="AE176" s="26"/>
      <c r="AF176" s="44"/>
    </row>
    <row r="177" spans="1:32" s="45" customFormat="1" ht="22.5" customHeight="1">
      <c r="A177" s="26">
        <v>460</v>
      </c>
      <c r="B177" s="26" t="s">
        <v>0</v>
      </c>
      <c r="C177" s="26">
        <v>87</v>
      </c>
      <c r="D177" s="26" t="s">
        <v>9</v>
      </c>
      <c r="E177" s="27" t="str">
        <f t="shared" si="18"/>
        <v>きく-87-B</v>
      </c>
      <c r="F177" s="28" t="s">
        <v>8</v>
      </c>
      <c r="G177" s="29"/>
      <c r="H177" s="30" t="s">
        <v>258</v>
      </c>
      <c r="I177" s="31" t="s">
        <v>416</v>
      </c>
      <c r="J177" s="32">
        <v>19182</v>
      </c>
      <c r="K177" s="33" t="str">
        <f t="shared" si="19"/>
        <v>58歳</v>
      </c>
      <c r="L177" s="34" t="s">
        <v>85</v>
      </c>
      <c r="M177" s="35">
        <f t="shared" si="20"/>
      </c>
      <c r="N177" s="36" t="str">
        <f t="shared" si="21"/>
        <v>岐阜:</v>
      </c>
      <c r="O177" s="37">
        <v>21</v>
      </c>
      <c r="P177" s="38">
        <f t="shared" si="22"/>
      </c>
      <c r="Q177" s="38">
        <f t="shared" si="23"/>
      </c>
      <c r="R177" s="38">
        <f t="shared" si="24"/>
      </c>
      <c r="S177" s="38">
        <f t="shared" si="26"/>
      </c>
      <c r="T177" s="39" t="s">
        <v>8</v>
      </c>
      <c r="U177" s="39"/>
      <c r="V177" s="39"/>
      <c r="W177" s="40"/>
      <c r="X177" s="41"/>
      <c r="Y177" s="42" t="s">
        <v>43</v>
      </c>
      <c r="Z177" s="26"/>
      <c r="AA177" s="43" t="s">
        <v>8</v>
      </c>
      <c r="AB177" s="26"/>
      <c r="AC177" s="26"/>
      <c r="AD177" s="26"/>
      <c r="AE177" s="26"/>
      <c r="AF177" s="44"/>
    </row>
    <row r="178" spans="1:32" s="45" customFormat="1" ht="22.5" customHeight="1">
      <c r="A178" s="26">
        <v>461</v>
      </c>
      <c r="B178" s="26" t="s">
        <v>0</v>
      </c>
      <c r="C178" s="26">
        <v>88</v>
      </c>
      <c r="D178" s="26" t="s">
        <v>7</v>
      </c>
      <c r="E178" s="27" t="str">
        <f t="shared" si="18"/>
        <v>きく-88-A</v>
      </c>
      <c r="F178" s="28" t="s">
        <v>8</v>
      </c>
      <c r="G178" s="28"/>
      <c r="H178" s="46" t="s">
        <v>259</v>
      </c>
      <c r="I178" s="31" t="s">
        <v>502</v>
      </c>
      <c r="J178" s="32">
        <v>20153</v>
      </c>
      <c r="K178" s="33" t="str">
        <f t="shared" si="19"/>
        <v>56歳</v>
      </c>
      <c r="L178" s="35" t="s">
        <v>66</v>
      </c>
      <c r="M178" s="35">
        <f t="shared" si="20"/>
      </c>
      <c r="N178" s="36" t="str">
        <f t="shared" si="21"/>
        <v>鳥取:</v>
      </c>
      <c r="O178" s="37">
        <v>31</v>
      </c>
      <c r="P178" s="38">
        <f t="shared" si="22"/>
      </c>
      <c r="Q178" s="38">
        <f t="shared" si="23"/>
      </c>
      <c r="R178" s="38">
        <f t="shared" si="24"/>
      </c>
      <c r="S178" s="38">
        <f t="shared" si="26"/>
      </c>
      <c r="T178" s="47" t="s">
        <v>8</v>
      </c>
      <c r="U178" s="39"/>
      <c r="V178" s="47"/>
      <c r="W178" s="48"/>
      <c r="X178" s="41" t="s">
        <v>572</v>
      </c>
      <c r="Y178" s="50" t="s">
        <v>43</v>
      </c>
      <c r="Z178" s="51"/>
      <c r="AA178" s="43" t="s">
        <v>8</v>
      </c>
      <c r="AB178" s="51"/>
      <c r="AC178" s="26"/>
      <c r="AD178" s="26"/>
      <c r="AE178" s="26"/>
      <c r="AF178" s="44"/>
    </row>
    <row r="179" spans="1:32" s="45" customFormat="1" ht="22.5" customHeight="1">
      <c r="A179" s="26">
        <v>462</v>
      </c>
      <c r="B179" s="26" t="s">
        <v>0</v>
      </c>
      <c r="C179" s="26">
        <v>88</v>
      </c>
      <c r="D179" s="26" t="s">
        <v>9</v>
      </c>
      <c r="E179" s="27" t="str">
        <f t="shared" si="18"/>
        <v>きく-88-B</v>
      </c>
      <c r="F179" s="28" t="s">
        <v>8</v>
      </c>
      <c r="G179" s="29"/>
      <c r="H179" s="30" t="s">
        <v>260</v>
      </c>
      <c r="I179" s="31" t="s">
        <v>498</v>
      </c>
      <c r="J179" s="32">
        <v>20008</v>
      </c>
      <c r="K179" s="33" t="str">
        <f t="shared" si="19"/>
        <v>56歳</v>
      </c>
      <c r="L179" s="34" t="s">
        <v>66</v>
      </c>
      <c r="M179" s="35">
        <f t="shared" si="20"/>
      </c>
      <c r="N179" s="36" t="str">
        <f t="shared" si="21"/>
        <v>鳥取:</v>
      </c>
      <c r="O179" s="37">
        <v>31</v>
      </c>
      <c r="P179" s="38">
        <f t="shared" si="22"/>
      </c>
      <c r="Q179" s="38">
        <f t="shared" si="23"/>
      </c>
      <c r="R179" s="38">
        <f t="shared" si="24"/>
      </c>
      <c r="S179" s="38">
        <f t="shared" si="26"/>
      </c>
      <c r="T179" s="39" t="s">
        <v>8</v>
      </c>
      <c r="U179" s="39"/>
      <c r="V179" s="39"/>
      <c r="W179" s="40"/>
      <c r="X179" s="41" t="s">
        <v>572</v>
      </c>
      <c r="Y179" s="42" t="s">
        <v>43</v>
      </c>
      <c r="Z179" s="26"/>
      <c r="AA179" s="43" t="s">
        <v>8</v>
      </c>
      <c r="AB179" s="26"/>
      <c r="AC179" s="26"/>
      <c r="AD179" s="26"/>
      <c r="AE179" s="26">
        <v>11</v>
      </c>
      <c r="AF179" s="44"/>
    </row>
    <row r="180" spans="1:33" s="52" customFormat="1" ht="22.5" customHeight="1">
      <c r="A180" s="26">
        <v>463</v>
      </c>
      <c r="B180" s="26" t="s">
        <v>0</v>
      </c>
      <c r="C180" s="26">
        <v>89</v>
      </c>
      <c r="D180" s="26" t="s">
        <v>7</v>
      </c>
      <c r="E180" s="27" t="str">
        <f t="shared" si="18"/>
        <v>きく-89-A</v>
      </c>
      <c r="F180" s="28" t="s">
        <v>8</v>
      </c>
      <c r="G180" s="28"/>
      <c r="H180" s="46" t="s">
        <v>261</v>
      </c>
      <c r="I180" s="31" t="s">
        <v>563</v>
      </c>
      <c r="J180" s="32">
        <v>19987</v>
      </c>
      <c r="K180" s="33" t="str">
        <f t="shared" si="19"/>
        <v>56歳</v>
      </c>
      <c r="L180" s="35" t="s">
        <v>81</v>
      </c>
      <c r="M180" s="35">
        <f t="shared" si="20"/>
      </c>
      <c r="N180" s="36" t="str">
        <f t="shared" si="21"/>
        <v>佐賀:</v>
      </c>
      <c r="O180" s="37">
        <v>41</v>
      </c>
      <c r="P180" s="38">
        <f t="shared" si="22"/>
      </c>
      <c r="Q180" s="38">
        <f t="shared" si="23"/>
      </c>
      <c r="R180" s="38">
        <f t="shared" si="24"/>
      </c>
      <c r="S180" s="38">
        <f t="shared" si="26"/>
      </c>
      <c r="T180" s="47"/>
      <c r="U180" s="39" t="s">
        <v>8</v>
      </c>
      <c r="V180" s="47" t="s">
        <v>336</v>
      </c>
      <c r="W180" s="48" t="s">
        <v>121</v>
      </c>
      <c r="X180" s="41" t="s">
        <v>572</v>
      </c>
      <c r="Y180" s="50" t="s">
        <v>43</v>
      </c>
      <c r="Z180" s="51"/>
      <c r="AA180" s="43" t="s">
        <v>8</v>
      </c>
      <c r="AB180" s="51"/>
      <c r="AC180" s="26"/>
      <c r="AD180" s="26">
        <v>4</v>
      </c>
      <c r="AE180" s="26">
        <v>4</v>
      </c>
      <c r="AF180" s="44"/>
      <c r="AG180" s="45"/>
    </row>
    <row r="181" spans="1:32" s="45" customFormat="1" ht="22.5" customHeight="1">
      <c r="A181" s="26">
        <v>464</v>
      </c>
      <c r="B181" s="26" t="s">
        <v>0</v>
      </c>
      <c r="C181" s="26">
        <v>89</v>
      </c>
      <c r="D181" s="26" t="s">
        <v>9</v>
      </c>
      <c r="E181" s="27" t="str">
        <f t="shared" si="18"/>
        <v>きく-89-B</v>
      </c>
      <c r="F181" s="28" t="s">
        <v>8</v>
      </c>
      <c r="G181" s="29"/>
      <c r="H181" s="30" t="s">
        <v>262</v>
      </c>
      <c r="I181" s="31" t="s">
        <v>566</v>
      </c>
      <c r="J181" s="32">
        <v>19028</v>
      </c>
      <c r="K181" s="33" t="str">
        <f t="shared" si="19"/>
        <v>59歳</v>
      </c>
      <c r="L181" s="34" t="s">
        <v>81</v>
      </c>
      <c r="M181" s="35">
        <f t="shared" si="20"/>
      </c>
      <c r="N181" s="36" t="str">
        <f t="shared" si="21"/>
        <v>佐賀:</v>
      </c>
      <c r="O181" s="37">
        <v>41</v>
      </c>
      <c r="P181" s="38">
        <f t="shared" si="22"/>
      </c>
      <c r="Q181" s="38">
        <f t="shared" si="23"/>
      </c>
      <c r="R181" s="38">
        <f t="shared" si="24"/>
      </c>
      <c r="S181" s="38">
        <f t="shared" si="26"/>
      </c>
      <c r="T181" s="39"/>
      <c r="U181" s="39" t="s">
        <v>8</v>
      </c>
      <c r="V181" s="39" t="s">
        <v>336</v>
      </c>
      <c r="W181" s="40" t="s">
        <v>121</v>
      </c>
      <c r="X181" s="41" t="s">
        <v>572</v>
      </c>
      <c r="Y181" s="42" t="s">
        <v>43</v>
      </c>
      <c r="Z181" s="26"/>
      <c r="AA181" s="43" t="s">
        <v>8</v>
      </c>
      <c r="AB181" s="26"/>
      <c r="AC181" s="26"/>
      <c r="AD181" s="26">
        <v>4</v>
      </c>
      <c r="AE181" s="26">
        <v>4</v>
      </c>
      <c r="AF181" s="44"/>
    </row>
    <row r="182" spans="1:32" s="45" customFormat="1" ht="22.5" customHeight="1">
      <c r="A182" s="26">
        <v>465</v>
      </c>
      <c r="B182" s="26" t="s">
        <v>0</v>
      </c>
      <c r="C182" s="26">
        <v>90</v>
      </c>
      <c r="D182" s="26" t="s">
        <v>7</v>
      </c>
      <c r="E182" s="27" t="str">
        <f t="shared" si="18"/>
        <v>きく-90-A</v>
      </c>
      <c r="F182" s="28" t="s">
        <v>8</v>
      </c>
      <c r="G182" s="28"/>
      <c r="H182" s="46" t="s">
        <v>263</v>
      </c>
      <c r="I182" s="31" t="s">
        <v>264</v>
      </c>
      <c r="J182" s="32">
        <v>19680</v>
      </c>
      <c r="K182" s="33" t="str">
        <f t="shared" si="19"/>
        <v>57歳</v>
      </c>
      <c r="L182" s="35" t="s">
        <v>99</v>
      </c>
      <c r="M182" s="35">
        <f t="shared" si="20"/>
      </c>
      <c r="N182" s="36" t="str">
        <f t="shared" si="21"/>
        <v>広島:</v>
      </c>
      <c r="O182" s="37">
        <v>34</v>
      </c>
      <c r="P182" s="38">
        <f t="shared" si="22"/>
      </c>
      <c r="Q182" s="38">
        <f t="shared" si="23"/>
      </c>
      <c r="R182" s="38">
        <f t="shared" si="24"/>
      </c>
      <c r="S182" s="38">
        <f t="shared" si="26"/>
      </c>
      <c r="T182" s="47" t="s">
        <v>8</v>
      </c>
      <c r="U182" s="39"/>
      <c r="V182" s="47"/>
      <c r="W182" s="48"/>
      <c r="X182" s="41" t="s">
        <v>572</v>
      </c>
      <c r="Y182" s="50" t="s">
        <v>43</v>
      </c>
      <c r="Z182" s="51"/>
      <c r="AA182" s="43" t="s">
        <v>8</v>
      </c>
      <c r="AB182" s="51"/>
      <c r="AC182" s="26"/>
      <c r="AD182" s="26">
        <v>3</v>
      </c>
      <c r="AE182" s="26"/>
      <c r="AF182" s="44"/>
    </row>
    <row r="183" spans="1:33" s="45" customFormat="1" ht="22.5" customHeight="1">
      <c r="A183" s="26">
        <v>466</v>
      </c>
      <c r="B183" s="26" t="s">
        <v>0</v>
      </c>
      <c r="C183" s="26">
        <v>90</v>
      </c>
      <c r="D183" s="26" t="s">
        <v>9</v>
      </c>
      <c r="E183" s="27" t="str">
        <f t="shared" si="18"/>
        <v>きく-90-B</v>
      </c>
      <c r="F183" s="28" t="s">
        <v>8</v>
      </c>
      <c r="G183" s="29"/>
      <c r="H183" s="30" t="s">
        <v>265</v>
      </c>
      <c r="I183" s="31" t="s">
        <v>530</v>
      </c>
      <c r="J183" s="32">
        <v>20328</v>
      </c>
      <c r="K183" s="33" t="str">
        <f t="shared" si="19"/>
        <v>55歳</v>
      </c>
      <c r="L183" s="34" t="s">
        <v>99</v>
      </c>
      <c r="M183" s="35">
        <f t="shared" si="20"/>
      </c>
      <c r="N183" s="36" t="str">
        <f t="shared" si="21"/>
        <v>広島:</v>
      </c>
      <c r="O183" s="37">
        <v>34</v>
      </c>
      <c r="P183" s="38">
        <f t="shared" si="22"/>
      </c>
      <c r="Q183" s="38">
        <f t="shared" si="23"/>
      </c>
      <c r="R183" s="38">
        <f t="shared" si="24"/>
      </c>
      <c r="S183" s="38">
        <f t="shared" si="26"/>
      </c>
      <c r="T183" s="39" t="s">
        <v>8</v>
      </c>
      <c r="U183" s="39"/>
      <c r="V183" s="39"/>
      <c r="W183" s="40"/>
      <c r="X183" s="41" t="s">
        <v>572</v>
      </c>
      <c r="Y183" s="42" t="s">
        <v>43</v>
      </c>
      <c r="Z183" s="26"/>
      <c r="AA183" s="43" t="s">
        <v>8</v>
      </c>
      <c r="AB183" s="26"/>
      <c r="AC183" s="26"/>
      <c r="AD183" s="26">
        <v>3</v>
      </c>
      <c r="AE183" s="26"/>
      <c r="AF183" s="44"/>
      <c r="AG183" s="75"/>
    </row>
    <row r="184" spans="1:32" s="45" customFormat="1" ht="22.5" customHeight="1">
      <c r="A184" s="26">
        <v>467</v>
      </c>
      <c r="B184" s="26" t="s">
        <v>0</v>
      </c>
      <c r="C184" s="26">
        <v>91</v>
      </c>
      <c r="D184" s="26" t="s">
        <v>7</v>
      </c>
      <c r="E184" s="27" t="str">
        <f t="shared" si="18"/>
        <v>きく-91-A</v>
      </c>
      <c r="F184" s="28" t="s">
        <v>8</v>
      </c>
      <c r="G184" s="28"/>
      <c r="H184" s="46" t="s">
        <v>266</v>
      </c>
      <c r="I184" s="31" t="s">
        <v>360</v>
      </c>
      <c r="J184" s="32">
        <v>19626</v>
      </c>
      <c r="K184" s="33" t="str">
        <f t="shared" si="19"/>
        <v>57歳</v>
      </c>
      <c r="L184" s="35" t="s">
        <v>159</v>
      </c>
      <c r="M184" s="35">
        <f t="shared" si="20"/>
      </c>
      <c r="N184" s="36" t="str">
        <f t="shared" si="21"/>
        <v>宮城:</v>
      </c>
      <c r="O184" s="37">
        <v>4</v>
      </c>
      <c r="P184" s="38">
        <f t="shared" si="22"/>
      </c>
      <c r="Q184" s="38">
        <f t="shared" si="23"/>
      </c>
      <c r="R184" s="38">
        <f t="shared" si="24"/>
      </c>
      <c r="S184" s="38">
        <f t="shared" si="26"/>
      </c>
      <c r="T184" s="47"/>
      <c r="U184" s="39" t="s">
        <v>8</v>
      </c>
      <c r="V184" s="47" t="s">
        <v>361</v>
      </c>
      <c r="W184" s="48"/>
      <c r="X184" s="41"/>
      <c r="Y184" s="50" t="s">
        <v>43</v>
      </c>
      <c r="Z184" s="51"/>
      <c r="AA184" s="43" t="s">
        <v>8</v>
      </c>
      <c r="AB184" s="51"/>
      <c r="AC184" s="51" t="s">
        <v>358</v>
      </c>
      <c r="AD184" s="26"/>
      <c r="AE184" s="26"/>
      <c r="AF184" s="44"/>
    </row>
    <row r="185" spans="1:32" s="45" customFormat="1" ht="22.5" customHeight="1">
      <c r="A185" s="26">
        <v>468</v>
      </c>
      <c r="B185" s="26" t="s">
        <v>0</v>
      </c>
      <c r="C185" s="26">
        <v>91</v>
      </c>
      <c r="D185" s="26" t="s">
        <v>9</v>
      </c>
      <c r="E185" s="27" t="str">
        <f t="shared" si="18"/>
        <v>きく-91-B</v>
      </c>
      <c r="F185" s="28" t="s">
        <v>8</v>
      </c>
      <c r="G185" s="29"/>
      <c r="H185" s="30" t="s">
        <v>267</v>
      </c>
      <c r="I185" s="31" t="s">
        <v>362</v>
      </c>
      <c r="J185" s="32">
        <v>18593</v>
      </c>
      <c r="K185" s="33" t="str">
        <f t="shared" si="19"/>
        <v>60歳</v>
      </c>
      <c r="L185" s="34" t="s">
        <v>159</v>
      </c>
      <c r="M185" s="35" t="str">
        <f t="shared" si="20"/>
        <v>還暦</v>
      </c>
      <c r="N185" s="36" t="str">
        <f t="shared" si="21"/>
        <v>宮城:還暦</v>
      </c>
      <c r="O185" s="37">
        <v>4</v>
      </c>
      <c r="P185" s="38">
        <f t="shared" si="22"/>
      </c>
      <c r="Q185" s="38">
        <f t="shared" si="23"/>
      </c>
      <c r="R185" s="38">
        <f t="shared" si="24"/>
      </c>
      <c r="S185" s="38" t="str">
        <f>IF(K185="60歳","◎","")</f>
        <v>◎</v>
      </c>
      <c r="T185" s="39"/>
      <c r="U185" s="39" t="s">
        <v>8</v>
      </c>
      <c r="V185" s="39" t="s">
        <v>336</v>
      </c>
      <c r="W185" s="40"/>
      <c r="X185" s="41"/>
      <c r="Y185" s="42" t="s">
        <v>43</v>
      </c>
      <c r="Z185" s="26"/>
      <c r="AA185" s="43" t="s">
        <v>8</v>
      </c>
      <c r="AB185" s="26"/>
      <c r="AC185" s="51" t="s">
        <v>358</v>
      </c>
      <c r="AD185" s="26"/>
      <c r="AE185" s="26"/>
      <c r="AF185" s="44"/>
    </row>
    <row r="186" spans="1:33" s="75" customFormat="1" ht="22.5" customHeight="1">
      <c r="A186" s="26">
        <v>469</v>
      </c>
      <c r="B186" s="26" t="s">
        <v>0</v>
      </c>
      <c r="C186" s="26">
        <v>92</v>
      </c>
      <c r="D186" s="26" t="s">
        <v>7</v>
      </c>
      <c r="E186" s="27" t="str">
        <f t="shared" si="18"/>
        <v>きく-92-A</v>
      </c>
      <c r="F186" s="28" t="s">
        <v>8</v>
      </c>
      <c r="G186" s="28"/>
      <c r="H186" s="46" t="s">
        <v>268</v>
      </c>
      <c r="I186" s="31" t="s">
        <v>447</v>
      </c>
      <c r="J186" s="32">
        <v>18461</v>
      </c>
      <c r="K186" s="33" t="str">
        <f t="shared" si="19"/>
        <v>60歳</v>
      </c>
      <c r="L186" s="35" t="s">
        <v>68</v>
      </c>
      <c r="M186" s="35" t="str">
        <f t="shared" si="20"/>
        <v>還暦</v>
      </c>
      <c r="N186" s="36" t="str">
        <f t="shared" si="21"/>
        <v>京都:還暦</v>
      </c>
      <c r="O186" s="37">
        <v>26</v>
      </c>
      <c r="P186" s="38">
        <f t="shared" si="22"/>
      </c>
      <c r="Q186" s="38">
        <f t="shared" si="23"/>
      </c>
      <c r="R186" s="38">
        <f t="shared" si="24"/>
      </c>
      <c r="S186" s="38" t="str">
        <f aca="true" t="shared" si="27" ref="S186:S217">IF(K186="60歳","○","")</f>
        <v>○</v>
      </c>
      <c r="T186" s="47"/>
      <c r="U186" s="39" t="s">
        <v>8</v>
      </c>
      <c r="V186" s="47" t="s">
        <v>336</v>
      </c>
      <c r="W186" s="48" t="s">
        <v>121</v>
      </c>
      <c r="X186" s="41" t="s">
        <v>572</v>
      </c>
      <c r="Y186" s="50" t="s">
        <v>43</v>
      </c>
      <c r="Z186" s="51"/>
      <c r="AA186" s="43" t="s">
        <v>8</v>
      </c>
      <c r="AB186" s="51"/>
      <c r="AC186" s="26"/>
      <c r="AD186" s="26"/>
      <c r="AE186" s="26"/>
      <c r="AF186" s="44"/>
      <c r="AG186" s="45"/>
    </row>
    <row r="187" spans="1:32" s="45" customFormat="1" ht="22.5" customHeight="1">
      <c r="A187" s="26">
        <v>470</v>
      </c>
      <c r="B187" s="26" t="s">
        <v>0</v>
      </c>
      <c r="C187" s="26">
        <v>92</v>
      </c>
      <c r="D187" s="26" t="s">
        <v>9</v>
      </c>
      <c r="E187" s="27" t="str">
        <f t="shared" si="18"/>
        <v>きく-92-B</v>
      </c>
      <c r="F187" s="28" t="s">
        <v>8</v>
      </c>
      <c r="G187" s="29"/>
      <c r="H187" s="30" t="s">
        <v>269</v>
      </c>
      <c r="I187" s="31" t="s">
        <v>450</v>
      </c>
      <c r="J187" s="32">
        <v>19120</v>
      </c>
      <c r="K187" s="33" t="str">
        <f t="shared" si="19"/>
        <v>58歳</v>
      </c>
      <c r="L187" s="34" t="s">
        <v>68</v>
      </c>
      <c r="M187" s="35">
        <f t="shared" si="20"/>
      </c>
      <c r="N187" s="36" t="str">
        <f t="shared" si="21"/>
        <v>京都:</v>
      </c>
      <c r="O187" s="37">
        <v>26</v>
      </c>
      <c r="P187" s="38">
        <f t="shared" si="22"/>
      </c>
      <c r="Q187" s="38">
        <f t="shared" si="23"/>
      </c>
      <c r="R187" s="38">
        <f t="shared" si="24"/>
      </c>
      <c r="S187" s="38">
        <f t="shared" si="27"/>
      </c>
      <c r="T187" s="39"/>
      <c r="U187" s="39" t="s">
        <v>8</v>
      </c>
      <c r="V187" s="39" t="s">
        <v>336</v>
      </c>
      <c r="W187" s="40" t="s">
        <v>121</v>
      </c>
      <c r="X187" s="41" t="s">
        <v>572</v>
      </c>
      <c r="Y187" s="42" t="s">
        <v>43</v>
      </c>
      <c r="Z187" s="26"/>
      <c r="AA187" s="43" t="s">
        <v>8</v>
      </c>
      <c r="AB187" s="26"/>
      <c r="AC187" s="26"/>
      <c r="AD187" s="26"/>
      <c r="AE187" s="26"/>
      <c r="AF187" s="44"/>
    </row>
    <row r="188" spans="1:32" s="45" customFormat="1" ht="22.5" customHeight="1">
      <c r="A188" s="26">
        <v>471</v>
      </c>
      <c r="B188" s="26" t="s">
        <v>0</v>
      </c>
      <c r="C188" s="26">
        <v>93</v>
      </c>
      <c r="D188" s="26" t="s">
        <v>7</v>
      </c>
      <c r="E188" s="27" t="str">
        <f t="shared" si="18"/>
        <v>きく-93-A</v>
      </c>
      <c r="F188" s="28" t="s">
        <v>8</v>
      </c>
      <c r="G188" s="28"/>
      <c r="H188" s="46" t="s">
        <v>270</v>
      </c>
      <c r="I188" s="31" t="s">
        <v>520</v>
      </c>
      <c r="J188" s="32">
        <v>20061</v>
      </c>
      <c r="K188" s="33" t="str">
        <f t="shared" si="19"/>
        <v>56歳</v>
      </c>
      <c r="L188" s="35" t="s">
        <v>91</v>
      </c>
      <c r="M188" s="35">
        <f t="shared" si="20"/>
      </c>
      <c r="N188" s="36" t="str">
        <f t="shared" si="21"/>
        <v>島根:</v>
      </c>
      <c r="O188" s="37">
        <v>32</v>
      </c>
      <c r="P188" s="38">
        <f t="shared" si="22"/>
      </c>
      <c r="Q188" s="38">
        <f t="shared" si="23"/>
      </c>
      <c r="R188" s="38">
        <f t="shared" si="24"/>
      </c>
      <c r="S188" s="38">
        <f t="shared" si="27"/>
      </c>
      <c r="T188" s="47" t="s">
        <v>8</v>
      </c>
      <c r="U188" s="39"/>
      <c r="V188" s="47"/>
      <c r="W188" s="48"/>
      <c r="X188" s="41" t="s">
        <v>572</v>
      </c>
      <c r="Y188" s="50" t="s">
        <v>43</v>
      </c>
      <c r="Z188" s="51" t="s">
        <v>92</v>
      </c>
      <c r="AA188" s="43" t="s">
        <v>8</v>
      </c>
      <c r="AB188" s="51" t="s">
        <v>92</v>
      </c>
      <c r="AC188" s="26"/>
      <c r="AD188" s="26"/>
      <c r="AE188" s="26"/>
      <c r="AF188" s="44"/>
    </row>
    <row r="189" spans="1:32" s="45" customFormat="1" ht="22.5" customHeight="1">
      <c r="A189" s="26">
        <v>472</v>
      </c>
      <c r="B189" s="26" t="s">
        <v>0</v>
      </c>
      <c r="C189" s="26">
        <v>93</v>
      </c>
      <c r="D189" s="26" t="s">
        <v>9</v>
      </c>
      <c r="E189" s="27" t="str">
        <f t="shared" si="18"/>
        <v>きく-93-B</v>
      </c>
      <c r="F189" s="28" t="s">
        <v>8</v>
      </c>
      <c r="G189" s="29"/>
      <c r="H189" s="30" t="s">
        <v>271</v>
      </c>
      <c r="I189" s="31" t="s">
        <v>518</v>
      </c>
      <c r="J189" s="32">
        <v>19662</v>
      </c>
      <c r="K189" s="33" t="str">
        <f t="shared" si="19"/>
        <v>57歳</v>
      </c>
      <c r="L189" s="34" t="s">
        <v>91</v>
      </c>
      <c r="M189" s="35">
        <f t="shared" si="20"/>
      </c>
      <c r="N189" s="36" t="str">
        <f t="shared" si="21"/>
        <v>島根:</v>
      </c>
      <c r="O189" s="37">
        <v>32</v>
      </c>
      <c r="P189" s="38">
        <f t="shared" si="22"/>
      </c>
      <c r="Q189" s="38">
        <f t="shared" si="23"/>
      </c>
      <c r="R189" s="38">
        <f t="shared" si="24"/>
      </c>
      <c r="S189" s="38">
        <f t="shared" si="27"/>
      </c>
      <c r="T189" s="39" t="s">
        <v>8</v>
      </c>
      <c r="U189" s="39"/>
      <c r="V189" s="39"/>
      <c r="W189" s="40"/>
      <c r="X189" s="41" t="s">
        <v>572</v>
      </c>
      <c r="Y189" s="42" t="s">
        <v>43</v>
      </c>
      <c r="Z189" s="26" t="s">
        <v>92</v>
      </c>
      <c r="AA189" s="43" t="s">
        <v>8</v>
      </c>
      <c r="AB189" s="26" t="s">
        <v>92</v>
      </c>
      <c r="AC189" s="26"/>
      <c r="AD189" s="26"/>
      <c r="AE189" s="26"/>
      <c r="AF189" s="44"/>
    </row>
    <row r="190" spans="1:32" s="45" customFormat="1" ht="22.5" customHeight="1">
      <c r="A190" s="26">
        <v>473</v>
      </c>
      <c r="B190" s="26" t="s">
        <v>0</v>
      </c>
      <c r="C190" s="26">
        <v>94</v>
      </c>
      <c r="D190" s="26" t="s">
        <v>7</v>
      </c>
      <c r="E190" s="27" t="str">
        <f t="shared" si="18"/>
        <v>きく-94-A</v>
      </c>
      <c r="F190" s="28" t="s">
        <v>8</v>
      </c>
      <c r="G190" s="28"/>
      <c r="H190" s="46" t="s">
        <v>272</v>
      </c>
      <c r="I190" s="31" t="s">
        <v>425</v>
      </c>
      <c r="J190" s="32">
        <v>18721</v>
      </c>
      <c r="K190" s="33" t="str">
        <f t="shared" si="19"/>
        <v>59歳</v>
      </c>
      <c r="L190" s="35" t="s">
        <v>95</v>
      </c>
      <c r="M190" s="35">
        <f t="shared" si="20"/>
      </c>
      <c r="N190" s="36" t="str">
        <f t="shared" si="21"/>
        <v>愛知:</v>
      </c>
      <c r="O190" s="37">
        <v>23</v>
      </c>
      <c r="P190" s="38">
        <f t="shared" si="22"/>
      </c>
      <c r="Q190" s="38">
        <f t="shared" si="23"/>
      </c>
      <c r="R190" s="38">
        <f t="shared" si="24"/>
      </c>
      <c r="S190" s="38">
        <f t="shared" si="27"/>
      </c>
      <c r="T190" s="47"/>
      <c r="U190" s="39" t="s">
        <v>8</v>
      </c>
      <c r="V190" s="47" t="s">
        <v>336</v>
      </c>
      <c r="W190" s="48"/>
      <c r="X190" s="41" t="s">
        <v>572</v>
      </c>
      <c r="Y190" s="50" t="s">
        <v>43</v>
      </c>
      <c r="Z190" s="51"/>
      <c r="AA190" s="43" t="s">
        <v>8</v>
      </c>
      <c r="AB190" s="51"/>
      <c r="AC190" s="26"/>
      <c r="AD190" s="26"/>
      <c r="AE190" s="26"/>
      <c r="AF190" s="44"/>
    </row>
    <row r="191" spans="1:33" s="75" customFormat="1" ht="22.5" customHeight="1">
      <c r="A191" s="26">
        <v>474</v>
      </c>
      <c r="B191" s="26" t="s">
        <v>0</v>
      </c>
      <c r="C191" s="26">
        <v>94</v>
      </c>
      <c r="D191" s="26" t="s">
        <v>9</v>
      </c>
      <c r="E191" s="27" t="str">
        <f t="shared" si="18"/>
        <v>きく-94-B</v>
      </c>
      <c r="F191" s="28" t="s">
        <v>8</v>
      </c>
      <c r="G191" s="29"/>
      <c r="H191" s="30" t="s">
        <v>273</v>
      </c>
      <c r="I191" s="31" t="s">
        <v>431</v>
      </c>
      <c r="J191" s="32">
        <v>19761</v>
      </c>
      <c r="K191" s="33" t="str">
        <f t="shared" si="19"/>
        <v>57歳</v>
      </c>
      <c r="L191" s="34" t="s">
        <v>95</v>
      </c>
      <c r="M191" s="35">
        <f t="shared" si="20"/>
      </c>
      <c r="N191" s="36" t="str">
        <f t="shared" si="21"/>
        <v>愛知:</v>
      </c>
      <c r="O191" s="37">
        <v>23</v>
      </c>
      <c r="P191" s="38">
        <f t="shared" si="22"/>
      </c>
      <c r="Q191" s="38">
        <f t="shared" si="23"/>
      </c>
      <c r="R191" s="38">
        <f t="shared" si="24"/>
      </c>
      <c r="S191" s="38">
        <f t="shared" si="27"/>
      </c>
      <c r="T191" s="39"/>
      <c r="U191" s="39" t="s">
        <v>8</v>
      </c>
      <c r="V191" s="39" t="s">
        <v>336</v>
      </c>
      <c r="W191" s="40"/>
      <c r="X191" s="41" t="s">
        <v>572</v>
      </c>
      <c r="Y191" s="42" t="s">
        <v>43</v>
      </c>
      <c r="Z191" s="26"/>
      <c r="AA191" s="43" t="s">
        <v>8</v>
      </c>
      <c r="AB191" s="26"/>
      <c r="AC191" s="26"/>
      <c r="AD191" s="26"/>
      <c r="AE191" s="26"/>
      <c r="AF191" s="44"/>
      <c r="AG191" s="45"/>
    </row>
    <row r="192" spans="1:32" s="45" customFormat="1" ht="22.5" customHeight="1">
      <c r="A192" s="26">
        <v>475</v>
      </c>
      <c r="B192" s="26" t="s">
        <v>0</v>
      </c>
      <c r="C192" s="26">
        <v>95</v>
      </c>
      <c r="D192" s="26" t="s">
        <v>7</v>
      </c>
      <c r="E192" s="27" t="str">
        <f t="shared" si="18"/>
        <v>きく-95-A</v>
      </c>
      <c r="F192" s="28" t="s">
        <v>8</v>
      </c>
      <c r="G192" s="28"/>
      <c r="H192" s="46" t="s">
        <v>274</v>
      </c>
      <c r="I192" s="31" t="s">
        <v>414</v>
      </c>
      <c r="J192" s="32">
        <v>18774</v>
      </c>
      <c r="K192" s="33" t="str">
        <f t="shared" si="19"/>
        <v>59歳</v>
      </c>
      <c r="L192" s="35" t="s">
        <v>275</v>
      </c>
      <c r="M192" s="35">
        <f t="shared" si="20"/>
      </c>
      <c r="N192" s="36" t="str">
        <f t="shared" si="21"/>
        <v>長野:</v>
      </c>
      <c r="O192" s="37">
        <v>20</v>
      </c>
      <c r="P192" s="38">
        <f t="shared" si="22"/>
      </c>
      <c r="Q192" s="38">
        <f t="shared" si="23"/>
      </c>
      <c r="R192" s="38">
        <f t="shared" si="24"/>
      </c>
      <c r="S192" s="38">
        <f t="shared" si="27"/>
      </c>
      <c r="T192" s="47"/>
      <c r="U192" s="39" t="s">
        <v>8</v>
      </c>
      <c r="V192" s="47" t="s">
        <v>336</v>
      </c>
      <c r="W192" s="48"/>
      <c r="X192" s="41" t="s">
        <v>572</v>
      </c>
      <c r="Y192" s="50" t="s">
        <v>43</v>
      </c>
      <c r="Z192" s="51"/>
      <c r="AA192" s="43" t="s">
        <v>8</v>
      </c>
      <c r="AB192" s="51"/>
      <c r="AC192" s="26"/>
      <c r="AD192" s="26">
        <v>5</v>
      </c>
      <c r="AE192" s="26">
        <v>5</v>
      </c>
      <c r="AF192" s="44"/>
    </row>
    <row r="193" spans="1:32" s="45" customFormat="1" ht="22.5" customHeight="1">
      <c r="A193" s="26">
        <v>476</v>
      </c>
      <c r="B193" s="26" t="s">
        <v>0</v>
      </c>
      <c r="C193" s="26">
        <v>95</v>
      </c>
      <c r="D193" s="26" t="s">
        <v>9</v>
      </c>
      <c r="E193" s="27" t="str">
        <f t="shared" si="18"/>
        <v>きく-95-B</v>
      </c>
      <c r="F193" s="28" t="s">
        <v>8</v>
      </c>
      <c r="G193" s="29"/>
      <c r="H193" s="30" t="s">
        <v>276</v>
      </c>
      <c r="I193" s="31" t="s">
        <v>413</v>
      </c>
      <c r="J193" s="32">
        <v>20098</v>
      </c>
      <c r="K193" s="33" t="str">
        <f t="shared" si="19"/>
        <v>56歳</v>
      </c>
      <c r="L193" s="34" t="s">
        <v>275</v>
      </c>
      <c r="M193" s="35">
        <f t="shared" si="20"/>
      </c>
      <c r="N193" s="36" t="str">
        <f t="shared" si="21"/>
        <v>長野:</v>
      </c>
      <c r="O193" s="37">
        <v>20</v>
      </c>
      <c r="P193" s="38">
        <f t="shared" si="22"/>
      </c>
      <c r="Q193" s="38">
        <f t="shared" si="23"/>
      </c>
      <c r="R193" s="38">
        <f t="shared" si="24"/>
      </c>
      <c r="S193" s="38">
        <f t="shared" si="27"/>
      </c>
      <c r="T193" s="39"/>
      <c r="U193" s="39" t="s">
        <v>8</v>
      </c>
      <c r="V193" s="39" t="s">
        <v>336</v>
      </c>
      <c r="W193" s="40"/>
      <c r="X193" s="41" t="s">
        <v>572</v>
      </c>
      <c r="Y193" s="42" t="s">
        <v>43</v>
      </c>
      <c r="Z193" s="26"/>
      <c r="AA193" s="43" t="s">
        <v>8</v>
      </c>
      <c r="AB193" s="26"/>
      <c r="AC193" s="26"/>
      <c r="AD193" s="26">
        <v>5</v>
      </c>
      <c r="AE193" s="26">
        <v>5</v>
      </c>
      <c r="AF193" s="44"/>
    </row>
    <row r="194" spans="1:32" s="45" customFormat="1" ht="22.5" customHeight="1">
      <c r="A194" s="26">
        <v>477</v>
      </c>
      <c r="B194" s="26" t="s">
        <v>0</v>
      </c>
      <c r="C194" s="26">
        <v>96</v>
      </c>
      <c r="D194" s="26" t="s">
        <v>7</v>
      </c>
      <c r="E194" s="27" t="str">
        <f t="shared" si="18"/>
        <v>きく-96-A</v>
      </c>
      <c r="F194" s="28" t="s">
        <v>8</v>
      </c>
      <c r="G194" s="28"/>
      <c r="H194" s="46" t="s">
        <v>277</v>
      </c>
      <c r="I194" s="31" t="s">
        <v>465</v>
      </c>
      <c r="J194" s="32">
        <v>20060</v>
      </c>
      <c r="K194" s="33" t="str">
        <f t="shared" si="19"/>
        <v>56歳</v>
      </c>
      <c r="L194" s="35" t="s">
        <v>47</v>
      </c>
      <c r="M194" s="35">
        <f t="shared" si="20"/>
      </c>
      <c r="N194" s="36" t="str">
        <f t="shared" si="21"/>
        <v>大阪:</v>
      </c>
      <c r="O194" s="37">
        <v>27</v>
      </c>
      <c r="P194" s="38">
        <f t="shared" si="22"/>
      </c>
      <c r="Q194" s="38">
        <f t="shared" si="23"/>
      </c>
      <c r="R194" s="38">
        <f t="shared" si="24"/>
      </c>
      <c r="S194" s="38">
        <f t="shared" si="27"/>
      </c>
      <c r="T194" s="47" t="s">
        <v>8</v>
      </c>
      <c r="U194" s="39"/>
      <c r="V194" s="47"/>
      <c r="W194" s="48"/>
      <c r="X194" s="41" t="s">
        <v>572</v>
      </c>
      <c r="Y194" s="50" t="s">
        <v>43</v>
      </c>
      <c r="Z194" s="51"/>
      <c r="AA194" s="43" t="s">
        <v>8</v>
      </c>
      <c r="AB194" s="51"/>
      <c r="AC194" s="26"/>
      <c r="AD194" s="26">
        <v>8</v>
      </c>
      <c r="AE194" s="26"/>
      <c r="AF194" s="44"/>
    </row>
    <row r="195" spans="1:32" s="45" customFormat="1" ht="22.5" customHeight="1">
      <c r="A195" s="26">
        <v>478</v>
      </c>
      <c r="B195" s="26" t="s">
        <v>0</v>
      </c>
      <c r="C195" s="26">
        <v>96</v>
      </c>
      <c r="D195" s="26" t="s">
        <v>9</v>
      </c>
      <c r="E195" s="27" t="str">
        <f aca="true" t="shared" si="28" ref="E195:E246">B195&amp;"-"&amp;C195&amp;"-"&amp;D195</f>
        <v>きく-96-B</v>
      </c>
      <c r="F195" s="28" t="s">
        <v>8</v>
      </c>
      <c r="G195" s="29"/>
      <c r="H195" s="30" t="s">
        <v>278</v>
      </c>
      <c r="I195" s="31" t="s">
        <v>466</v>
      </c>
      <c r="J195" s="32">
        <v>17937</v>
      </c>
      <c r="K195" s="33" t="str">
        <f aca="true" t="shared" si="29" ref="K195:K246">IF(J195="","",DATEDIF(J195,"2011/4/1","y")&amp;"歳")</f>
        <v>62歳</v>
      </c>
      <c r="L195" s="34" t="s">
        <v>47</v>
      </c>
      <c r="M195" s="35">
        <f aca="true" t="shared" si="30" ref="M195:M246">IF(K195="60歳","還暦",IF(K195="70歳","古希",IF(K195="77歳","喜寿",IF(K195&gt;="80歳","長寿",""))))&amp;IF(W195="優勝",V195&amp;W195,"")</f>
      </c>
      <c r="N195" s="36" t="str">
        <f aca="true" t="shared" si="31" ref="N195:N246">L195&amp;":"&amp;M195</f>
        <v>大阪:</v>
      </c>
      <c r="O195" s="37">
        <v>27</v>
      </c>
      <c r="P195" s="38">
        <f aca="true" t="shared" si="32" ref="P195:P246">IF(K195&gt;="80歳","○","")</f>
      </c>
      <c r="Q195" s="38">
        <f aca="true" t="shared" si="33" ref="Q195:Q246">IF(K195="77歳","○","")</f>
      </c>
      <c r="R195" s="38">
        <f aca="true" t="shared" si="34" ref="R195:R246">IF(K195="70歳","○","")</f>
      </c>
      <c r="S195" s="38">
        <f t="shared" si="27"/>
      </c>
      <c r="T195" s="39" t="s">
        <v>8</v>
      </c>
      <c r="U195" s="39"/>
      <c r="V195" s="39"/>
      <c r="W195" s="40"/>
      <c r="X195" s="41" t="s">
        <v>572</v>
      </c>
      <c r="Y195" s="42" t="s">
        <v>43</v>
      </c>
      <c r="Z195" s="26"/>
      <c r="AA195" s="43" t="s">
        <v>8</v>
      </c>
      <c r="AB195" s="26"/>
      <c r="AC195" s="26"/>
      <c r="AD195" s="26">
        <v>8</v>
      </c>
      <c r="AE195" s="26"/>
      <c r="AF195" s="44"/>
    </row>
    <row r="196" spans="1:32" s="45" customFormat="1" ht="22.5" customHeight="1">
      <c r="A196" s="26">
        <v>479</v>
      </c>
      <c r="B196" s="26" t="s">
        <v>0</v>
      </c>
      <c r="C196" s="26">
        <v>97</v>
      </c>
      <c r="D196" s="26" t="s">
        <v>7</v>
      </c>
      <c r="E196" s="27" t="str">
        <f t="shared" si="28"/>
        <v>きく-97-A</v>
      </c>
      <c r="F196" s="28" t="s">
        <v>8</v>
      </c>
      <c r="G196" s="28"/>
      <c r="H196" s="46" t="s">
        <v>279</v>
      </c>
      <c r="I196" s="31" t="s">
        <v>368</v>
      </c>
      <c r="J196" s="32">
        <v>19425</v>
      </c>
      <c r="K196" s="33" t="str">
        <f t="shared" si="29"/>
        <v>58歳</v>
      </c>
      <c r="L196" s="35" t="s">
        <v>129</v>
      </c>
      <c r="M196" s="35">
        <f t="shared" si="30"/>
      </c>
      <c r="N196" s="36" t="str">
        <f t="shared" si="31"/>
        <v>群馬:</v>
      </c>
      <c r="O196" s="37">
        <v>10</v>
      </c>
      <c r="P196" s="38">
        <f t="shared" si="32"/>
      </c>
      <c r="Q196" s="38">
        <f t="shared" si="33"/>
      </c>
      <c r="R196" s="38">
        <f t="shared" si="34"/>
      </c>
      <c r="S196" s="38">
        <f t="shared" si="27"/>
      </c>
      <c r="T196" s="47" t="s">
        <v>8</v>
      </c>
      <c r="U196" s="39"/>
      <c r="V196" s="47"/>
      <c r="W196" s="48"/>
      <c r="X196" s="41" t="s">
        <v>572</v>
      </c>
      <c r="Y196" s="50" t="s">
        <v>43</v>
      </c>
      <c r="Z196" s="51"/>
      <c r="AA196" s="43" t="s">
        <v>8</v>
      </c>
      <c r="AB196" s="51"/>
      <c r="AC196" s="26"/>
      <c r="AD196" s="26">
        <v>10</v>
      </c>
      <c r="AE196" s="26">
        <v>10</v>
      </c>
      <c r="AF196" s="44"/>
    </row>
    <row r="197" spans="1:32" s="45" customFormat="1" ht="22.5" customHeight="1">
      <c r="A197" s="26">
        <v>480</v>
      </c>
      <c r="B197" s="26" t="s">
        <v>0</v>
      </c>
      <c r="C197" s="26">
        <v>97</v>
      </c>
      <c r="D197" s="26" t="s">
        <v>366</v>
      </c>
      <c r="E197" s="27" t="str">
        <f t="shared" si="28"/>
        <v>きく-97-B</v>
      </c>
      <c r="F197" s="28" t="s">
        <v>8</v>
      </c>
      <c r="G197" s="29"/>
      <c r="H197" s="30" t="s">
        <v>280</v>
      </c>
      <c r="I197" s="31" t="s">
        <v>367</v>
      </c>
      <c r="J197" s="32">
        <v>18243</v>
      </c>
      <c r="K197" s="33" t="str">
        <f t="shared" si="29"/>
        <v>61歳</v>
      </c>
      <c r="L197" s="34" t="s">
        <v>129</v>
      </c>
      <c r="M197" s="35">
        <f t="shared" si="30"/>
      </c>
      <c r="N197" s="36" t="str">
        <f t="shared" si="31"/>
        <v>群馬:</v>
      </c>
      <c r="O197" s="37">
        <v>10</v>
      </c>
      <c r="P197" s="38">
        <f t="shared" si="32"/>
      </c>
      <c r="Q197" s="38">
        <f t="shared" si="33"/>
      </c>
      <c r="R197" s="38">
        <f t="shared" si="34"/>
      </c>
      <c r="S197" s="38">
        <f t="shared" si="27"/>
      </c>
      <c r="T197" s="39"/>
      <c r="U197" s="39" t="s">
        <v>8</v>
      </c>
      <c r="V197" s="39" t="s">
        <v>336</v>
      </c>
      <c r="W197" s="40"/>
      <c r="X197" s="41" t="s">
        <v>572</v>
      </c>
      <c r="Y197" s="42" t="s">
        <v>43</v>
      </c>
      <c r="Z197" s="26"/>
      <c r="AA197" s="43" t="s">
        <v>8</v>
      </c>
      <c r="AB197" s="26"/>
      <c r="AC197" s="26"/>
      <c r="AD197" s="26">
        <v>10</v>
      </c>
      <c r="AE197" s="26">
        <v>10</v>
      </c>
      <c r="AF197" s="44"/>
    </row>
    <row r="198" spans="1:32" s="45" customFormat="1" ht="22.5" customHeight="1">
      <c r="A198" s="26">
        <v>481</v>
      </c>
      <c r="B198" s="26" t="s">
        <v>0</v>
      </c>
      <c r="C198" s="26">
        <v>98</v>
      </c>
      <c r="D198" s="26" t="s">
        <v>7</v>
      </c>
      <c r="E198" s="27" t="str">
        <f t="shared" si="28"/>
        <v>きく-98-A</v>
      </c>
      <c r="F198" s="28" t="s">
        <v>8</v>
      </c>
      <c r="G198" s="28"/>
      <c r="H198" s="46" t="s">
        <v>281</v>
      </c>
      <c r="I198" s="31" t="s">
        <v>547</v>
      </c>
      <c r="J198" s="32">
        <v>18805</v>
      </c>
      <c r="K198" s="33" t="str">
        <f t="shared" si="29"/>
        <v>59歳</v>
      </c>
      <c r="L198" s="35" t="s">
        <v>134</v>
      </c>
      <c r="M198" s="35">
        <f t="shared" si="30"/>
      </c>
      <c r="N198" s="36" t="str">
        <f t="shared" si="31"/>
        <v>徳島:</v>
      </c>
      <c r="O198" s="37">
        <v>36</v>
      </c>
      <c r="P198" s="38">
        <f t="shared" si="32"/>
      </c>
      <c r="Q198" s="38">
        <f t="shared" si="33"/>
      </c>
      <c r="R198" s="38">
        <f t="shared" si="34"/>
      </c>
      <c r="S198" s="38">
        <f t="shared" si="27"/>
      </c>
      <c r="T198" s="47" t="s">
        <v>8</v>
      </c>
      <c r="U198" s="39"/>
      <c r="V198" s="47"/>
      <c r="W198" s="48"/>
      <c r="X198" s="41" t="s">
        <v>572</v>
      </c>
      <c r="Y198" s="50" t="s">
        <v>43</v>
      </c>
      <c r="Z198" s="51"/>
      <c r="AA198" s="43" t="s">
        <v>8</v>
      </c>
      <c r="AB198" s="51"/>
      <c r="AC198" s="26"/>
      <c r="AD198" s="26">
        <v>4</v>
      </c>
      <c r="AE198" s="26">
        <v>4</v>
      </c>
      <c r="AF198" s="44"/>
    </row>
    <row r="199" spans="1:32" s="45" customFormat="1" ht="22.5" customHeight="1">
      <c r="A199" s="26">
        <v>482</v>
      </c>
      <c r="B199" s="26" t="s">
        <v>0</v>
      </c>
      <c r="C199" s="26">
        <v>98</v>
      </c>
      <c r="D199" s="26" t="s">
        <v>9</v>
      </c>
      <c r="E199" s="27" t="str">
        <f t="shared" si="28"/>
        <v>きく-98-B</v>
      </c>
      <c r="F199" s="28" t="s">
        <v>8</v>
      </c>
      <c r="G199" s="29"/>
      <c r="H199" s="30" t="s">
        <v>282</v>
      </c>
      <c r="I199" s="31" t="s">
        <v>543</v>
      </c>
      <c r="J199" s="32">
        <v>19086</v>
      </c>
      <c r="K199" s="33" t="str">
        <f t="shared" si="29"/>
        <v>58歳</v>
      </c>
      <c r="L199" s="34" t="s">
        <v>134</v>
      </c>
      <c r="M199" s="35">
        <f t="shared" si="30"/>
      </c>
      <c r="N199" s="36" t="str">
        <f t="shared" si="31"/>
        <v>徳島:</v>
      </c>
      <c r="O199" s="37">
        <v>36</v>
      </c>
      <c r="P199" s="38">
        <f t="shared" si="32"/>
      </c>
      <c r="Q199" s="38">
        <f t="shared" si="33"/>
      </c>
      <c r="R199" s="38">
        <f t="shared" si="34"/>
      </c>
      <c r="S199" s="38">
        <f t="shared" si="27"/>
      </c>
      <c r="T199" s="39" t="s">
        <v>8</v>
      </c>
      <c r="U199" s="39"/>
      <c r="V199" s="39"/>
      <c r="W199" s="40"/>
      <c r="X199" s="41" t="s">
        <v>572</v>
      </c>
      <c r="Y199" s="42" t="s">
        <v>43</v>
      </c>
      <c r="Z199" s="26"/>
      <c r="AA199" s="43" t="s">
        <v>8</v>
      </c>
      <c r="AB199" s="26"/>
      <c r="AC199" s="26"/>
      <c r="AD199" s="26">
        <v>4</v>
      </c>
      <c r="AE199" s="26">
        <v>4</v>
      </c>
      <c r="AF199" s="44"/>
    </row>
    <row r="200" spans="1:32" s="45" customFormat="1" ht="22.5" customHeight="1">
      <c r="A200" s="26">
        <v>483</v>
      </c>
      <c r="B200" s="26" t="s">
        <v>0</v>
      </c>
      <c r="C200" s="26">
        <v>99</v>
      </c>
      <c r="D200" s="26" t="s">
        <v>7</v>
      </c>
      <c r="E200" s="27" t="str">
        <f t="shared" si="28"/>
        <v>きく-99-A</v>
      </c>
      <c r="F200" s="28" t="s">
        <v>8</v>
      </c>
      <c r="G200" s="28"/>
      <c r="H200" s="46" t="s">
        <v>283</v>
      </c>
      <c r="I200" s="31" t="s">
        <v>536</v>
      </c>
      <c r="J200" s="32">
        <v>18737</v>
      </c>
      <c r="K200" s="33" t="str">
        <f t="shared" si="29"/>
        <v>59歳</v>
      </c>
      <c r="L200" s="35" t="s">
        <v>76</v>
      </c>
      <c r="M200" s="35">
        <f t="shared" si="30"/>
      </c>
      <c r="N200" s="36" t="str">
        <f t="shared" si="31"/>
        <v>山口:</v>
      </c>
      <c r="O200" s="37">
        <v>35</v>
      </c>
      <c r="P200" s="38">
        <f t="shared" si="32"/>
      </c>
      <c r="Q200" s="38">
        <f t="shared" si="33"/>
      </c>
      <c r="R200" s="38">
        <f t="shared" si="34"/>
      </c>
      <c r="S200" s="38">
        <f t="shared" si="27"/>
      </c>
      <c r="T200" s="47"/>
      <c r="U200" s="39" t="s">
        <v>8</v>
      </c>
      <c r="V200" s="47"/>
      <c r="W200" s="48"/>
      <c r="X200" s="41" t="s">
        <v>572</v>
      </c>
      <c r="Y200" s="50" t="s">
        <v>43</v>
      </c>
      <c r="Z200" s="51"/>
      <c r="AA200" s="43" t="s">
        <v>8</v>
      </c>
      <c r="AB200" s="51"/>
      <c r="AC200" s="26"/>
      <c r="AD200" s="26">
        <v>11</v>
      </c>
      <c r="AE200" s="26"/>
      <c r="AF200" s="44"/>
    </row>
    <row r="201" spans="1:32" s="45" customFormat="1" ht="22.5" customHeight="1">
      <c r="A201" s="26">
        <v>484</v>
      </c>
      <c r="B201" s="26" t="s">
        <v>0</v>
      </c>
      <c r="C201" s="26">
        <v>99</v>
      </c>
      <c r="D201" s="26" t="s">
        <v>9</v>
      </c>
      <c r="E201" s="27" t="str">
        <f t="shared" si="28"/>
        <v>きく-99-B</v>
      </c>
      <c r="F201" s="28" t="s">
        <v>8</v>
      </c>
      <c r="G201" s="29"/>
      <c r="H201" s="30" t="s">
        <v>284</v>
      </c>
      <c r="I201" s="31" t="s">
        <v>539</v>
      </c>
      <c r="J201" s="32">
        <v>18481</v>
      </c>
      <c r="K201" s="33" t="str">
        <f t="shared" si="29"/>
        <v>60歳</v>
      </c>
      <c r="L201" s="34" t="s">
        <v>76</v>
      </c>
      <c r="M201" s="35" t="str">
        <f t="shared" si="30"/>
        <v>還暦</v>
      </c>
      <c r="N201" s="36" t="str">
        <f t="shared" si="31"/>
        <v>山口:還暦</v>
      </c>
      <c r="O201" s="37">
        <v>35</v>
      </c>
      <c r="P201" s="38">
        <f t="shared" si="32"/>
      </c>
      <c r="Q201" s="38">
        <f t="shared" si="33"/>
      </c>
      <c r="R201" s="38">
        <f t="shared" si="34"/>
      </c>
      <c r="S201" s="38" t="str">
        <f t="shared" si="27"/>
        <v>○</v>
      </c>
      <c r="T201" s="39"/>
      <c r="U201" s="39" t="s">
        <v>8</v>
      </c>
      <c r="V201" s="39"/>
      <c r="W201" s="40"/>
      <c r="X201" s="41" t="s">
        <v>572</v>
      </c>
      <c r="Y201" s="42" t="s">
        <v>43</v>
      </c>
      <c r="Z201" s="26"/>
      <c r="AA201" s="43" t="s">
        <v>8</v>
      </c>
      <c r="AB201" s="26"/>
      <c r="AC201" s="26"/>
      <c r="AD201" s="26">
        <v>11</v>
      </c>
      <c r="AE201" s="26"/>
      <c r="AF201" s="44"/>
    </row>
    <row r="202" spans="1:32" s="45" customFormat="1" ht="22.5" customHeight="1">
      <c r="A202" s="26">
        <v>485</v>
      </c>
      <c r="B202" s="26" t="s">
        <v>0</v>
      </c>
      <c r="C202" s="26">
        <v>100</v>
      </c>
      <c r="D202" s="26" t="s">
        <v>7</v>
      </c>
      <c r="E202" s="27" t="str">
        <f t="shared" si="28"/>
        <v>きく-100-A</v>
      </c>
      <c r="F202" s="28" t="s">
        <v>8</v>
      </c>
      <c r="G202" s="28"/>
      <c r="H202" s="46" t="s">
        <v>285</v>
      </c>
      <c r="I202" s="31" t="s">
        <v>343</v>
      </c>
      <c r="J202" s="32">
        <v>20350</v>
      </c>
      <c r="K202" s="33" t="str">
        <f t="shared" si="29"/>
        <v>55歳</v>
      </c>
      <c r="L202" s="35" t="s">
        <v>56</v>
      </c>
      <c r="M202" s="35">
        <f t="shared" si="30"/>
      </c>
      <c r="N202" s="36" t="str">
        <f t="shared" si="31"/>
        <v>北海道:</v>
      </c>
      <c r="O202" s="37">
        <v>1</v>
      </c>
      <c r="P202" s="38">
        <f t="shared" si="32"/>
      </c>
      <c r="Q202" s="38">
        <f t="shared" si="33"/>
      </c>
      <c r="R202" s="38">
        <f t="shared" si="34"/>
      </c>
      <c r="S202" s="38">
        <f t="shared" si="27"/>
      </c>
      <c r="T202" s="47"/>
      <c r="U202" s="39" t="s">
        <v>8</v>
      </c>
      <c r="V202" s="47"/>
      <c r="W202" s="48"/>
      <c r="X202" s="41" t="s">
        <v>572</v>
      </c>
      <c r="Y202" s="50" t="s">
        <v>43</v>
      </c>
      <c r="Z202" s="51"/>
      <c r="AA202" s="43" t="s">
        <v>8</v>
      </c>
      <c r="AB202" s="51"/>
      <c r="AC202" s="26" t="s">
        <v>597</v>
      </c>
      <c r="AD202" s="26"/>
      <c r="AE202" s="26"/>
      <c r="AF202" s="44"/>
    </row>
    <row r="203" spans="1:33" s="75" customFormat="1" ht="22.5" customHeight="1">
      <c r="A203" s="26">
        <v>486</v>
      </c>
      <c r="B203" s="26" t="s">
        <v>0</v>
      </c>
      <c r="C203" s="26">
        <v>100</v>
      </c>
      <c r="D203" s="26" t="s">
        <v>9</v>
      </c>
      <c r="E203" s="27" t="str">
        <f t="shared" si="28"/>
        <v>きく-100-B</v>
      </c>
      <c r="F203" s="28" t="s">
        <v>8</v>
      </c>
      <c r="G203" s="29"/>
      <c r="H203" s="30" t="s">
        <v>286</v>
      </c>
      <c r="I203" s="31" t="s">
        <v>347</v>
      </c>
      <c r="J203" s="32">
        <v>19558</v>
      </c>
      <c r="K203" s="33" t="str">
        <f t="shared" si="29"/>
        <v>57歳</v>
      </c>
      <c r="L203" s="34" t="s">
        <v>56</v>
      </c>
      <c r="M203" s="35">
        <f t="shared" si="30"/>
      </c>
      <c r="N203" s="36" t="str">
        <f t="shared" si="31"/>
        <v>北海道:</v>
      </c>
      <c r="O203" s="37">
        <v>1</v>
      </c>
      <c r="P203" s="38">
        <f t="shared" si="32"/>
      </c>
      <c r="Q203" s="38">
        <f t="shared" si="33"/>
      </c>
      <c r="R203" s="38">
        <f t="shared" si="34"/>
      </c>
      <c r="S203" s="38">
        <f t="shared" si="27"/>
      </c>
      <c r="T203" s="39"/>
      <c r="U203" s="39" t="s">
        <v>8</v>
      </c>
      <c r="V203" s="39" t="s">
        <v>348</v>
      </c>
      <c r="W203" s="40"/>
      <c r="X203" s="41" t="s">
        <v>572</v>
      </c>
      <c r="Y203" s="42" t="s">
        <v>43</v>
      </c>
      <c r="Z203" s="26"/>
      <c r="AA203" s="43" t="s">
        <v>8</v>
      </c>
      <c r="AB203" s="26"/>
      <c r="AC203" s="26" t="s">
        <v>597</v>
      </c>
      <c r="AD203" s="26"/>
      <c r="AE203" s="26"/>
      <c r="AF203" s="44"/>
      <c r="AG203" s="45"/>
    </row>
    <row r="204" spans="1:32" s="45" customFormat="1" ht="22.5" customHeight="1">
      <c r="A204" s="26">
        <v>487</v>
      </c>
      <c r="B204" s="26" t="s">
        <v>0</v>
      </c>
      <c r="C204" s="26">
        <v>101</v>
      </c>
      <c r="D204" s="26" t="s">
        <v>7</v>
      </c>
      <c r="E204" s="27" t="str">
        <f t="shared" si="28"/>
        <v>きく-101-A</v>
      </c>
      <c r="F204" s="28" t="s">
        <v>8</v>
      </c>
      <c r="G204" s="28"/>
      <c r="H204" s="46" t="s">
        <v>287</v>
      </c>
      <c r="I204" s="31" t="s">
        <v>288</v>
      </c>
      <c r="J204" s="32">
        <v>20092</v>
      </c>
      <c r="K204" s="33" t="str">
        <f t="shared" si="29"/>
        <v>56歳</v>
      </c>
      <c r="L204" s="35" t="s">
        <v>99</v>
      </c>
      <c r="M204" s="35">
        <f t="shared" si="30"/>
      </c>
      <c r="N204" s="36" t="str">
        <f t="shared" si="31"/>
        <v>広島:</v>
      </c>
      <c r="O204" s="37">
        <v>34</v>
      </c>
      <c r="P204" s="38">
        <f t="shared" si="32"/>
      </c>
      <c r="Q204" s="38">
        <f t="shared" si="33"/>
      </c>
      <c r="R204" s="38">
        <f t="shared" si="34"/>
      </c>
      <c r="S204" s="38">
        <f t="shared" si="27"/>
      </c>
      <c r="T204" s="47"/>
      <c r="U204" s="39" t="s">
        <v>8</v>
      </c>
      <c r="V204" s="47" t="s">
        <v>82</v>
      </c>
      <c r="W204" s="48"/>
      <c r="X204" s="41" t="s">
        <v>572</v>
      </c>
      <c r="Y204" s="50" t="s">
        <v>43</v>
      </c>
      <c r="Z204" s="51"/>
      <c r="AA204" s="43" t="s">
        <v>8</v>
      </c>
      <c r="AB204" s="51"/>
      <c r="AC204" s="26" t="s">
        <v>626</v>
      </c>
      <c r="AD204" s="26"/>
      <c r="AE204" s="26"/>
      <c r="AF204" s="44"/>
    </row>
    <row r="205" spans="1:32" s="45" customFormat="1" ht="22.5" customHeight="1">
      <c r="A205" s="26">
        <v>488</v>
      </c>
      <c r="B205" s="26" t="s">
        <v>0</v>
      </c>
      <c r="C205" s="26" t="s">
        <v>633</v>
      </c>
      <c r="D205" s="26" t="s">
        <v>9</v>
      </c>
      <c r="E205" s="27" t="str">
        <f t="shared" si="28"/>
        <v>きく-変更101-B</v>
      </c>
      <c r="F205" s="28" t="s">
        <v>8</v>
      </c>
      <c r="G205" s="29"/>
      <c r="H205" s="30" t="s">
        <v>593</v>
      </c>
      <c r="I205" s="31" t="s">
        <v>594</v>
      </c>
      <c r="J205" s="32">
        <v>20070</v>
      </c>
      <c r="K205" s="33" t="str">
        <f t="shared" si="29"/>
        <v>56歳</v>
      </c>
      <c r="L205" s="34" t="s">
        <v>99</v>
      </c>
      <c r="M205" s="35">
        <f t="shared" si="30"/>
      </c>
      <c r="N205" s="36" t="str">
        <f t="shared" si="31"/>
        <v>広島:</v>
      </c>
      <c r="O205" s="37">
        <v>34</v>
      </c>
      <c r="P205" s="38">
        <f t="shared" si="32"/>
      </c>
      <c r="Q205" s="38">
        <f t="shared" si="33"/>
      </c>
      <c r="R205" s="38">
        <f t="shared" si="34"/>
      </c>
      <c r="S205" s="38">
        <f t="shared" si="27"/>
      </c>
      <c r="T205" s="39" t="s">
        <v>8</v>
      </c>
      <c r="U205" s="39"/>
      <c r="V205" s="39"/>
      <c r="W205" s="40"/>
      <c r="X205" s="41" t="s">
        <v>572</v>
      </c>
      <c r="Y205" s="42" t="s">
        <v>43</v>
      </c>
      <c r="Z205" s="26"/>
      <c r="AA205" s="43" t="s">
        <v>8</v>
      </c>
      <c r="AB205" s="26"/>
      <c r="AC205" s="26" t="s">
        <v>626</v>
      </c>
      <c r="AD205" s="26"/>
      <c r="AE205" s="26"/>
      <c r="AF205" s="44"/>
    </row>
    <row r="206" spans="1:33" s="45" customFormat="1" ht="22.5" customHeight="1">
      <c r="A206" s="98">
        <v>488</v>
      </c>
      <c r="B206" s="98" t="s">
        <v>0</v>
      </c>
      <c r="C206" s="98">
        <v>101</v>
      </c>
      <c r="D206" s="98" t="s">
        <v>9</v>
      </c>
      <c r="E206" s="99" t="str">
        <f t="shared" si="28"/>
        <v>きく-101-B</v>
      </c>
      <c r="F206" s="100" t="s">
        <v>8</v>
      </c>
      <c r="G206" s="101"/>
      <c r="H206" s="102" t="s">
        <v>289</v>
      </c>
      <c r="I206" s="103" t="s">
        <v>592</v>
      </c>
      <c r="J206" s="104">
        <v>19541</v>
      </c>
      <c r="K206" s="105" t="str">
        <f t="shared" si="29"/>
        <v>57歳</v>
      </c>
      <c r="L206" s="98" t="s">
        <v>99</v>
      </c>
      <c r="M206" s="106">
        <f t="shared" si="30"/>
      </c>
      <c r="N206" s="107" t="str">
        <f t="shared" si="31"/>
        <v>広島:</v>
      </c>
      <c r="O206" s="108">
        <v>34</v>
      </c>
      <c r="P206" s="101">
        <f t="shared" si="32"/>
      </c>
      <c r="Q206" s="101">
        <f t="shared" si="33"/>
      </c>
      <c r="R206" s="101">
        <f t="shared" si="34"/>
      </c>
      <c r="S206" s="101">
        <f t="shared" si="27"/>
      </c>
      <c r="T206" s="109" t="s">
        <v>8</v>
      </c>
      <c r="U206" s="109"/>
      <c r="V206" s="109"/>
      <c r="W206" s="110"/>
      <c r="X206" s="111" t="s">
        <v>589</v>
      </c>
      <c r="Y206" s="112" t="s">
        <v>43</v>
      </c>
      <c r="Z206" s="98"/>
      <c r="AA206" s="113" t="s">
        <v>8</v>
      </c>
      <c r="AB206" s="98"/>
      <c r="AC206" s="98"/>
      <c r="AD206" s="98"/>
      <c r="AE206" s="98"/>
      <c r="AF206" s="114"/>
      <c r="AG206" s="115"/>
    </row>
    <row r="207" spans="1:32" s="45" customFormat="1" ht="22.5" customHeight="1">
      <c r="A207" s="26">
        <v>489</v>
      </c>
      <c r="B207" s="26" t="s">
        <v>0</v>
      </c>
      <c r="C207" s="26">
        <v>102</v>
      </c>
      <c r="D207" s="26" t="s">
        <v>7</v>
      </c>
      <c r="E207" s="27" t="str">
        <f t="shared" si="28"/>
        <v>きく-102-A</v>
      </c>
      <c r="F207" s="28" t="s">
        <v>8</v>
      </c>
      <c r="G207" s="28"/>
      <c r="H207" s="46" t="s">
        <v>290</v>
      </c>
      <c r="I207" s="31" t="s">
        <v>480</v>
      </c>
      <c r="J207" s="32">
        <v>20112</v>
      </c>
      <c r="K207" s="33" t="str">
        <f t="shared" si="29"/>
        <v>56歳</v>
      </c>
      <c r="L207" s="35" t="s">
        <v>88</v>
      </c>
      <c r="M207" s="35">
        <f t="shared" si="30"/>
      </c>
      <c r="N207" s="36" t="str">
        <f t="shared" si="31"/>
        <v>兵庫:</v>
      </c>
      <c r="O207" s="37">
        <v>28</v>
      </c>
      <c r="P207" s="38">
        <f t="shared" si="32"/>
      </c>
      <c r="Q207" s="38">
        <f t="shared" si="33"/>
      </c>
      <c r="R207" s="38">
        <f t="shared" si="34"/>
      </c>
      <c r="S207" s="38">
        <f t="shared" si="27"/>
      </c>
      <c r="T207" s="47" t="s">
        <v>8</v>
      </c>
      <c r="U207" s="39"/>
      <c r="V207" s="47"/>
      <c r="W207" s="48"/>
      <c r="X207" s="41" t="s">
        <v>572</v>
      </c>
      <c r="Y207" s="50" t="s">
        <v>43</v>
      </c>
      <c r="Z207" s="51"/>
      <c r="AA207" s="43" t="s">
        <v>8</v>
      </c>
      <c r="AB207" s="51"/>
      <c r="AC207" s="26" t="s">
        <v>617</v>
      </c>
      <c r="AD207" s="26">
        <v>11</v>
      </c>
      <c r="AE207" s="26"/>
      <c r="AF207" s="44"/>
    </row>
    <row r="208" spans="1:32" s="45" customFormat="1" ht="22.5" customHeight="1">
      <c r="A208" s="26">
        <v>490</v>
      </c>
      <c r="B208" s="26" t="s">
        <v>0</v>
      </c>
      <c r="C208" s="26">
        <v>102</v>
      </c>
      <c r="D208" s="26" t="s">
        <v>9</v>
      </c>
      <c r="E208" s="27" t="str">
        <f t="shared" si="28"/>
        <v>きく-102-B</v>
      </c>
      <c r="F208" s="28" t="s">
        <v>8</v>
      </c>
      <c r="G208" s="29"/>
      <c r="H208" s="30" t="s">
        <v>291</v>
      </c>
      <c r="I208" s="31" t="s">
        <v>492</v>
      </c>
      <c r="J208" s="32">
        <v>20217</v>
      </c>
      <c r="K208" s="33" t="str">
        <f t="shared" si="29"/>
        <v>55歳</v>
      </c>
      <c r="L208" s="34" t="s">
        <v>88</v>
      </c>
      <c r="M208" s="35">
        <f t="shared" si="30"/>
      </c>
      <c r="N208" s="36" t="str">
        <f t="shared" si="31"/>
        <v>兵庫:</v>
      </c>
      <c r="O208" s="37">
        <v>28</v>
      </c>
      <c r="P208" s="38">
        <f t="shared" si="32"/>
      </c>
      <c r="Q208" s="38">
        <f t="shared" si="33"/>
      </c>
      <c r="R208" s="38">
        <f t="shared" si="34"/>
      </c>
      <c r="S208" s="38">
        <f t="shared" si="27"/>
      </c>
      <c r="T208" s="39" t="s">
        <v>8</v>
      </c>
      <c r="U208" s="39"/>
      <c r="V208" s="39"/>
      <c r="W208" s="40"/>
      <c r="X208" s="41" t="s">
        <v>572</v>
      </c>
      <c r="Y208" s="42" t="s">
        <v>43</v>
      </c>
      <c r="Z208" s="26"/>
      <c r="AA208" s="43" t="s">
        <v>8</v>
      </c>
      <c r="AB208" s="26"/>
      <c r="AC208" s="26" t="s">
        <v>618</v>
      </c>
      <c r="AD208" s="26">
        <v>11</v>
      </c>
      <c r="AE208" s="26"/>
      <c r="AF208" s="44"/>
    </row>
    <row r="209" spans="1:32" s="45" customFormat="1" ht="22.5" customHeight="1">
      <c r="A209" s="26">
        <v>491</v>
      </c>
      <c r="B209" s="26" t="s">
        <v>0</v>
      </c>
      <c r="C209" s="26">
        <v>103</v>
      </c>
      <c r="D209" s="26" t="s">
        <v>7</v>
      </c>
      <c r="E209" s="27" t="str">
        <f t="shared" si="28"/>
        <v>きく-103-A</v>
      </c>
      <c r="F209" s="28" t="s">
        <v>8</v>
      </c>
      <c r="G209" s="28"/>
      <c r="H209" s="46" t="s">
        <v>292</v>
      </c>
      <c r="I209" s="31" t="s">
        <v>415</v>
      </c>
      <c r="J209" s="32">
        <v>18583</v>
      </c>
      <c r="K209" s="33" t="str">
        <f t="shared" si="29"/>
        <v>60歳</v>
      </c>
      <c r="L209" s="35" t="s">
        <v>85</v>
      </c>
      <c r="M209" s="35" t="str">
        <f t="shared" si="30"/>
        <v>還暦</v>
      </c>
      <c r="N209" s="36" t="str">
        <f t="shared" si="31"/>
        <v>岐阜:還暦</v>
      </c>
      <c r="O209" s="37">
        <v>21</v>
      </c>
      <c r="P209" s="38">
        <f t="shared" si="32"/>
      </c>
      <c r="Q209" s="38">
        <f t="shared" si="33"/>
      </c>
      <c r="R209" s="38">
        <f t="shared" si="34"/>
      </c>
      <c r="S209" s="38" t="str">
        <f t="shared" si="27"/>
        <v>○</v>
      </c>
      <c r="T209" s="47"/>
      <c r="U209" s="39" t="s">
        <v>8</v>
      </c>
      <c r="V209" s="47" t="s">
        <v>336</v>
      </c>
      <c r="W209" s="48"/>
      <c r="X209" s="41" t="s">
        <v>572</v>
      </c>
      <c r="Y209" s="50" t="s">
        <v>43</v>
      </c>
      <c r="Z209" s="51"/>
      <c r="AA209" s="43" t="s">
        <v>8</v>
      </c>
      <c r="AB209" s="51"/>
      <c r="AC209" s="26"/>
      <c r="AD209" s="26">
        <v>7</v>
      </c>
      <c r="AE209" s="26"/>
      <c r="AF209" s="44"/>
    </row>
    <row r="210" spans="1:32" s="45" customFormat="1" ht="22.5" customHeight="1">
      <c r="A210" s="26">
        <v>492</v>
      </c>
      <c r="B210" s="26" t="s">
        <v>0</v>
      </c>
      <c r="C210" s="26">
        <v>103</v>
      </c>
      <c r="D210" s="26" t="s">
        <v>9</v>
      </c>
      <c r="E210" s="27" t="str">
        <f t="shared" si="28"/>
        <v>きく-103-B</v>
      </c>
      <c r="F210" s="28" t="s">
        <v>8</v>
      </c>
      <c r="G210" s="29"/>
      <c r="H210" s="30" t="s">
        <v>293</v>
      </c>
      <c r="I210" s="31" t="s">
        <v>420</v>
      </c>
      <c r="J210" s="32">
        <v>18401</v>
      </c>
      <c r="K210" s="33" t="str">
        <f t="shared" si="29"/>
        <v>60歳</v>
      </c>
      <c r="L210" s="34" t="s">
        <v>85</v>
      </c>
      <c r="M210" s="35" t="str">
        <f t="shared" si="30"/>
        <v>還暦</v>
      </c>
      <c r="N210" s="36" t="str">
        <f t="shared" si="31"/>
        <v>岐阜:還暦</v>
      </c>
      <c r="O210" s="37">
        <v>21</v>
      </c>
      <c r="P210" s="38">
        <f t="shared" si="32"/>
      </c>
      <c r="Q210" s="38">
        <f t="shared" si="33"/>
      </c>
      <c r="R210" s="38">
        <f t="shared" si="34"/>
      </c>
      <c r="S210" s="38" t="str">
        <f t="shared" si="27"/>
        <v>○</v>
      </c>
      <c r="T210" s="39"/>
      <c r="U210" s="39" t="s">
        <v>8</v>
      </c>
      <c r="V210" s="39" t="s">
        <v>336</v>
      </c>
      <c r="W210" s="40"/>
      <c r="X210" s="41" t="s">
        <v>572</v>
      </c>
      <c r="Y210" s="42" t="s">
        <v>43</v>
      </c>
      <c r="Z210" s="26"/>
      <c r="AA210" s="43" t="s">
        <v>8</v>
      </c>
      <c r="AB210" s="26"/>
      <c r="AC210" s="26"/>
      <c r="AD210" s="26">
        <v>7</v>
      </c>
      <c r="AE210" s="26"/>
      <c r="AF210" s="44"/>
    </row>
    <row r="211" spans="1:32" s="45" customFormat="1" ht="22.5" customHeight="1">
      <c r="A211" s="26">
        <v>493</v>
      </c>
      <c r="B211" s="26" t="s">
        <v>0</v>
      </c>
      <c r="C211" s="26">
        <v>104</v>
      </c>
      <c r="D211" s="26" t="s">
        <v>7</v>
      </c>
      <c r="E211" s="27" t="str">
        <f t="shared" si="28"/>
        <v>きく-104-A</v>
      </c>
      <c r="F211" s="28" t="s">
        <v>8</v>
      </c>
      <c r="G211" s="28"/>
      <c r="H211" s="46" t="s">
        <v>294</v>
      </c>
      <c r="I211" s="31" t="s">
        <v>397</v>
      </c>
      <c r="J211" s="32">
        <v>19206</v>
      </c>
      <c r="K211" s="33" t="str">
        <f t="shared" si="29"/>
        <v>58歳</v>
      </c>
      <c r="L211" s="35" t="s">
        <v>78</v>
      </c>
      <c r="M211" s="35">
        <f t="shared" si="30"/>
      </c>
      <c r="N211" s="36" t="str">
        <f t="shared" si="31"/>
        <v>東京:</v>
      </c>
      <c r="O211" s="37">
        <v>13</v>
      </c>
      <c r="P211" s="38">
        <f t="shared" si="32"/>
      </c>
      <c r="Q211" s="38">
        <f t="shared" si="33"/>
      </c>
      <c r="R211" s="38">
        <f t="shared" si="34"/>
      </c>
      <c r="S211" s="38">
        <f t="shared" si="27"/>
      </c>
      <c r="T211" s="47"/>
      <c r="U211" s="39" t="s">
        <v>8</v>
      </c>
      <c r="V211" s="47" t="s">
        <v>336</v>
      </c>
      <c r="W211" s="48" t="s">
        <v>398</v>
      </c>
      <c r="X211" s="41" t="s">
        <v>572</v>
      </c>
      <c r="Y211" s="50" t="s">
        <v>43</v>
      </c>
      <c r="Z211" s="51"/>
      <c r="AA211" s="43" t="s">
        <v>8</v>
      </c>
      <c r="AB211" s="51"/>
      <c r="AC211" s="26" t="s">
        <v>603</v>
      </c>
      <c r="AD211" s="26">
        <v>9</v>
      </c>
      <c r="AE211" s="26">
        <v>9</v>
      </c>
      <c r="AF211" s="44"/>
    </row>
    <row r="212" spans="1:32" s="45" customFormat="1" ht="22.5" customHeight="1">
      <c r="A212" s="26">
        <v>494</v>
      </c>
      <c r="B212" s="26" t="s">
        <v>0</v>
      </c>
      <c r="C212" s="26">
        <v>104</v>
      </c>
      <c r="D212" s="26" t="s">
        <v>9</v>
      </c>
      <c r="E212" s="27" t="str">
        <f t="shared" si="28"/>
        <v>きく-104-B</v>
      </c>
      <c r="F212" s="28" t="s">
        <v>8</v>
      </c>
      <c r="G212" s="29"/>
      <c r="H212" s="30" t="s">
        <v>295</v>
      </c>
      <c r="I212" s="31" t="s">
        <v>403</v>
      </c>
      <c r="J212" s="32">
        <v>19560</v>
      </c>
      <c r="K212" s="33" t="str">
        <f t="shared" si="29"/>
        <v>57歳</v>
      </c>
      <c r="L212" s="34" t="s">
        <v>78</v>
      </c>
      <c r="M212" s="35">
        <f t="shared" si="30"/>
      </c>
      <c r="N212" s="36" t="str">
        <f t="shared" si="31"/>
        <v>東京:</v>
      </c>
      <c r="O212" s="37">
        <v>13</v>
      </c>
      <c r="P212" s="38">
        <f t="shared" si="32"/>
      </c>
      <c r="Q212" s="38">
        <f t="shared" si="33"/>
      </c>
      <c r="R212" s="38">
        <f t="shared" si="34"/>
      </c>
      <c r="S212" s="38">
        <f t="shared" si="27"/>
      </c>
      <c r="T212" s="39"/>
      <c r="U212" s="39" t="s">
        <v>8</v>
      </c>
      <c r="V212" s="39" t="s">
        <v>336</v>
      </c>
      <c r="W212" s="40" t="s">
        <v>398</v>
      </c>
      <c r="X212" s="41" t="s">
        <v>572</v>
      </c>
      <c r="Y212" s="42" t="s">
        <v>43</v>
      </c>
      <c r="Z212" s="26"/>
      <c r="AA212" s="43" t="s">
        <v>8</v>
      </c>
      <c r="AB212" s="26"/>
      <c r="AC212" s="26" t="s">
        <v>603</v>
      </c>
      <c r="AD212" s="26">
        <v>9</v>
      </c>
      <c r="AE212" s="26">
        <v>9</v>
      </c>
      <c r="AF212" s="44"/>
    </row>
    <row r="213" spans="1:32" s="45" customFormat="1" ht="22.5" customHeight="1">
      <c r="A213" s="26">
        <v>495</v>
      </c>
      <c r="B213" s="26" t="s">
        <v>0</v>
      </c>
      <c r="C213" s="26">
        <v>105</v>
      </c>
      <c r="D213" s="26" t="s">
        <v>7</v>
      </c>
      <c r="E213" s="27" t="str">
        <f t="shared" si="28"/>
        <v>きく-105-A</v>
      </c>
      <c r="F213" s="28" t="s">
        <v>8</v>
      </c>
      <c r="G213" s="28"/>
      <c r="H213" s="46" t="s">
        <v>296</v>
      </c>
      <c r="I213" s="31" t="s">
        <v>568</v>
      </c>
      <c r="J213" s="32">
        <v>19313</v>
      </c>
      <c r="K213" s="33" t="str">
        <f t="shared" si="29"/>
        <v>58歳</v>
      </c>
      <c r="L213" s="35" t="s">
        <v>297</v>
      </c>
      <c r="M213" s="35">
        <f t="shared" si="30"/>
      </c>
      <c r="N213" s="36" t="str">
        <f t="shared" si="31"/>
        <v>宮崎:</v>
      </c>
      <c r="O213" s="37">
        <v>45</v>
      </c>
      <c r="P213" s="38">
        <f t="shared" si="32"/>
      </c>
      <c r="Q213" s="38">
        <f t="shared" si="33"/>
      </c>
      <c r="R213" s="38">
        <f t="shared" si="34"/>
      </c>
      <c r="S213" s="38">
        <f t="shared" si="27"/>
      </c>
      <c r="T213" s="47" t="s">
        <v>8</v>
      </c>
      <c r="U213" s="39"/>
      <c r="V213" s="47"/>
      <c r="W213" s="48"/>
      <c r="X213" s="41" t="s">
        <v>572</v>
      </c>
      <c r="Y213" s="50" t="s">
        <v>43</v>
      </c>
      <c r="Z213" s="51"/>
      <c r="AA213" s="43" t="s">
        <v>8</v>
      </c>
      <c r="AB213" s="51"/>
      <c r="AC213" s="26"/>
      <c r="AD213" s="26">
        <v>4</v>
      </c>
      <c r="AE213" s="26"/>
      <c r="AF213" s="44"/>
    </row>
    <row r="214" spans="1:33" s="75" customFormat="1" ht="22.5" customHeight="1">
      <c r="A214" s="26">
        <v>496</v>
      </c>
      <c r="B214" s="26" t="s">
        <v>0</v>
      </c>
      <c r="C214" s="26">
        <v>105</v>
      </c>
      <c r="D214" s="26" t="s">
        <v>9</v>
      </c>
      <c r="E214" s="27" t="str">
        <f t="shared" si="28"/>
        <v>きく-105-B</v>
      </c>
      <c r="F214" s="28" t="s">
        <v>8</v>
      </c>
      <c r="G214" s="29"/>
      <c r="H214" s="30" t="s">
        <v>298</v>
      </c>
      <c r="I214" s="31" t="s">
        <v>569</v>
      </c>
      <c r="J214" s="32">
        <v>17904</v>
      </c>
      <c r="K214" s="33" t="str">
        <f t="shared" si="29"/>
        <v>62歳</v>
      </c>
      <c r="L214" s="34" t="s">
        <v>297</v>
      </c>
      <c r="M214" s="35">
        <f t="shared" si="30"/>
      </c>
      <c r="N214" s="36" t="str">
        <f t="shared" si="31"/>
        <v>宮崎:</v>
      </c>
      <c r="O214" s="37">
        <v>45</v>
      </c>
      <c r="P214" s="38">
        <f t="shared" si="32"/>
      </c>
      <c r="Q214" s="38">
        <f t="shared" si="33"/>
      </c>
      <c r="R214" s="38">
        <f t="shared" si="34"/>
      </c>
      <c r="S214" s="38">
        <f t="shared" si="27"/>
      </c>
      <c r="T214" s="39" t="s">
        <v>8</v>
      </c>
      <c r="U214" s="39"/>
      <c r="V214" s="39"/>
      <c r="W214" s="40"/>
      <c r="X214" s="41" t="s">
        <v>572</v>
      </c>
      <c r="Y214" s="42" t="s">
        <v>43</v>
      </c>
      <c r="Z214" s="26"/>
      <c r="AA214" s="43" t="s">
        <v>8</v>
      </c>
      <c r="AB214" s="26"/>
      <c r="AC214" s="26"/>
      <c r="AD214" s="26">
        <v>4</v>
      </c>
      <c r="AE214" s="26"/>
      <c r="AF214" s="44"/>
      <c r="AG214" s="45"/>
    </row>
    <row r="215" spans="1:32" s="45" customFormat="1" ht="22.5" customHeight="1">
      <c r="A215" s="26">
        <v>497</v>
      </c>
      <c r="B215" s="26" t="s">
        <v>0</v>
      </c>
      <c r="C215" s="26">
        <v>106</v>
      </c>
      <c r="D215" s="26" t="s">
        <v>7</v>
      </c>
      <c r="E215" s="27" t="str">
        <f t="shared" si="28"/>
        <v>きく-106-A</v>
      </c>
      <c r="F215" s="28" t="s">
        <v>8</v>
      </c>
      <c r="G215" s="28"/>
      <c r="H215" s="46" t="s">
        <v>299</v>
      </c>
      <c r="I215" s="31" t="s">
        <v>470</v>
      </c>
      <c r="J215" s="32">
        <v>19904</v>
      </c>
      <c r="K215" s="33" t="str">
        <f t="shared" si="29"/>
        <v>56歳</v>
      </c>
      <c r="L215" s="35" t="s">
        <v>47</v>
      </c>
      <c r="M215" s="35">
        <f t="shared" si="30"/>
      </c>
      <c r="N215" s="36" t="str">
        <f t="shared" si="31"/>
        <v>大阪:</v>
      </c>
      <c r="O215" s="37">
        <v>27</v>
      </c>
      <c r="P215" s="38">
        <f t="shared" si="32"/>
      </c>
      <c r="Q215" s="38">
        <f t="shared" si="33"/>
      </c>
      <c r="R215" s="38">
        <f t="shared" si="34"/>
      </c>
      <c r="S215" s="38">
        <f t="shared" si="27"/>
      </c>
      <c r="T215" s="47" t="s">
        <v>8</v>
      </c>
      <c r="U215" s="39"/>
      <c r="V215" s="47"/>
      <c r="W215" s="48"/>
      <c r="X215" s="41"/>
      <c r="Y215" s="50" t="s">
        <v>43</v>
      </c>
      <c r="Z215" s="51"/>
      <c r="AA215" s="43" t="s">
        <v>8</v>
      </c>
      <c r="AB215" s="51"/>
      <c r="AC215" s="26"/>
      <c r="AD215" s="26">
        <v>11</v>
      </c>
      <c r="AE215" s="26">
        <v>11</v>
      </c>
      <c r="AF215" s="44"/>
    </row>
    <row r="216" spans="1:32" s="45" customFormat="1" ht="22.5" customHeight="1">
      <c r="A216" s="26">
        <v>498</v>
      </c>
      <c r="B216" s="26" t="s">
        <v>0</v>
      </c>
      <c r="C216" s="26">
        <v>106</v>
      </c>
      <c r="D216" s="26" t="s">
        <v>9</v>
      </c>
      <c r="E216" s="27" t="str">
        <f t="shared" si="28"/>
        <v>きく-106-B</v>
      </c>
      <c r="F216" s="28" t="s">
        <v>8</v>
      </c>
      <c r="G216" s="29"/>
      <c r="H216" s="30" t="s">
        <v>300</v>
      </c>
      <c r="I216" s="31" t="s">
        <v>457</v>
      </c>
      <c r="J216" s="32">
        <v>19423</v>
      </c>
      <c r="K216" s="33" t="str">
        <f t="shared" si="29"/>
        <v>58歳</v>
      </c>
      <c r="L216" s="34" t="s">
        <v>47</v>
      </c>
      <c r="M216" s="35">
        <f t="shared" si="30"/>
      </c>
      <c r="N216" s="36" t="str">
        <f t="shared" si="31"/>
        <v>大阪:</v>
      </c>
      <c r="O216" s="37">
        <v>27</v>
      </c>
      <c r="P216" s="38">
        <f t="shared" si="32"/>
      </c>
      <c r="Q216" s="38">
        <f t="shared" si="33"/>
      </c>
      <c r="R216" s="38">
        <f t="shared" si="34"/>
      </c>
      <c r="S216" s="38">
        <f t="shared" si="27"/>
      </c>
      <c r="T216" s="39" t="s">
        <v>8</v>
      </c>
      <c r="U216" s="39"/>
      <c r="V216" s="39"/>
      <c r="W216" s="40"/>
      <c r="X216" s="41"/>
      <c r="Y216" s="42" t="s">
        <v>43</v>
      </c>
      <c r="Z216" s="26"/>
      <c r="AA216" s="43" t="s">
        <v>8</v>
      </c>
      <c r="AB216" s="26"/>
      <c r="AC216" s="26"/>
      <c r="AD216" s="26">
        <v>11</v>
      </c>
      <c r="AE216" s="26">
        <v>11</v>
      </c>
      <c r="AF216" s="44"/>
    </row>
    <row r="217" spans="1:32" s="45" customFormat="1" ht="22.5" customHeight="1">
      <c r="A217" s="26">
        <v>499</v>
      </c>
      <c r="B217" s="26" t="s">
        <v>0</v>
      </c>
      <c r="C217" s="26">
        <v>107</v>
      </c>
      <c r="D217" s="26" t="s">
        <v>7</v>
      </c>
      <c r="E217" s="27" t="str">
        <f t="shared" si="28"/>
        <v>きく-107-A</v>
      </c>
      <c r="F217" s="28" t="s">
        <v>8</v>
      </c>
      <c r="G217" s="28"/>
      <c r="H217" s="46" t="s">
        <v>301</v>
      </c>
      <c r="I217" s="31" t="s">
        <v>389</v>
      </c>
      <c r="J217" s="32">
        <v>19024</v>
      </c>
      <c r="K217" s="33" t="str">
        <f t="shared" si="29"/>
        <v>59歳</v>
      </c>
      <c r="L217" s="35" t="s">
        <v>126</v>
      </c>
      <c r="M217" s="35">
        <f t="shared" si="30"/>
      </c>
      <c r="N217" s="36" t="str">
        <f t="shared" si="31"/>
        <v>千葉:</v>
      </c>
      <c r="O217" s="37">
        <v>12</v>
      </c>
      <c r="P217" s="38">
        <f t="shared" si="32"/>
      </c>
      <c r="Q217" s="38">
        <f t="shared" si="33"/>
      </c>
      <c r="R217" s="38">
        <f t="shared" si="34"/>
      </c>
      <c r="S217" s="38">
        <f t="shared" si="27"/>
      </c>
      <c r="T217" s="47"/>
      <c r="U217" s="39" t="s">
        <v>8</v>
      </c>
      <c r="V217" s="47" t="s">
        <v>336</v>
      </c>
      <c r="W217" s="48" t="s">
        <v>117</v>
      </c>
      <c r="X217" s="41" t="s">
        <v>572</v>
      </c>
      <c r="Y217" s="50" t="s">
        <v>43</v>
      </c>
      <c r="Z217" s="51"/>
      <c r="AA217" s="43" t="s">
        <v>8</v>
      </c>
      <c r="AB217" s="51"/>
      <c r="AC217" s="26" t="s">
        <v>602</v>
      </c>
      <c r="AD217" s="26">
        <v>9</v>
      </c>
      <c r="AE217" s="26"/>
      <c r="AF217" s="44"/>
    </row>
    <row r="218" spans="1:32" s="45" customFormat="1" ht="22.5" customHeight="1">
      <c r="A218" s="26">
        <v>500</v>
      </c>
      <c r="B218" s="26" t="s">
        <v>0</v>
      </c>
      <c r="C218" s="26">
        <v>107</v>
      </c>
      <c r="D218" s="26" t="s">
        <v>9</v>
      </c>
      <c r="E218" s="27" t="str">
        <f t="shared" si="28"/>
        <v>きく-107-B</v>
      </c>
      <c r="F218" s="28" t="s">
        <v>8</v>
      </c>
      <c r="G218" s="29"/>
      <c r="H218" s="30" t="s">
        <v>302</v>
      </c>
      <c r="I218" s="31" t="s">
        <v>384</v>
      </c>
      <c r="J218" s="32">
        <v>18205</v>
      </c>
      <c r="K218" s="33" t="str">
        <f t="shared" si="29"/>
        <v>61歳</v>
      </c>
      <c r="L218" s="34" t="s">
        <v>126</v>
      </c>
      <c r="M218" s="35">
        <f t="shared" si="30"/>
      </c>
      <c r="N218" s="36" t="str">
        <f t="shared" si="31"/>
        <v>千葉:</v>
      </c>
      <c r="O218" s="37">
        <v>12</v>
      </c>
      <c r="P218" s="38">
        <f t="shared" si="32"/>
      </c>
      <c r="Q218" s="38">
        <f t="shared" si="33"/>
      </c>
      <c r="R218" s="38">
        <f t="shared" si="34"/>
      </c>
      <c r="S218" s="38">
        <f aca="true" t="shared" si="35" ref="S218:S247">IF(K218="60歳","○","")</f>
      </c>
      <c r="T218" s="39"/>
      <c r="U218" s="39" t="s">
        <v>8</v>
      </c>
      <c r="V218" s="39" t="s">
        <v>336</v>
      </c>
      <c r="W218" s="40" t="s">
        <v>117</v>
      </c>
      <c r="X218" s="41" t="s">
        <v>572</v>
      </c>
      <c r="Y218" s="42" t="s">
        <v>43</v>
      </c>
      <c r="Z218" s="26"/>
      <c r="AA218" s="43" t="s">
        <v>8</v>
      </c>
      <c r="AB218" s="26"/>
      <c r="AC218" s="26" t="s">
        <v>602</v>
      </c>
      <c r="AD218" s="26">
        <v>9</v>
      </c>
      <c r="AE218" s="26"/>
      <c r="AF218" s="44"/>
    </row>
    <row r="219" spans="1:32" s="45" customFormat="1" ht="22.5" customHeight="1">
      <c r="A219" s="26">
        <v>501</v>
      </c>
      <c r="B219" s="26" t="s">
        <v>0</v>
      </c>
      <c r="C219" s="26">
        <v>108</v>
      </c>
      <c r="D219" s="26" t="s">
        <v>7</v>
      </c>
      <c r="E219" s="27" t="str">
        <f t="shared" si="28"/>
        <v>きく-108-A</v>
      </c>
      <c r="F219" s="28" t="s">
        <v>8</v>
      </c>
      <c r="G219" s="28"/>
      <c r="H219" s="46" t="s">
        <v>303</v>
      </c>
      <c r="I219" s="31" t="s">
        <v>525</v>
      </c>
      <c r="J219" s="32">
        <v>19034</v>
      </c>
      <c r="K219" s="33" t="str">
        <f t="shared" si="29"/>
        <v>59歳</v>
      </c>
      <c r="L219" s="35" t="s">
        <v>99</v>
      </c>
      <c r="M219" s="35">
        <f t="shared" si="30"/>
      </c>
      <c r="N219" s="36" t="str">
        <f t="shared" si="31"/>
        <v>広島:</v>
      </c>
      <c r="O219" s="37">
        <v>34</v>
      </c>
      <c r="P219" s="38">
        <f t="shared" si="32"/>
      </c>
      <c r="Q219" s="38">
        <f t="shared" si="33"/>
      </c>
      <c r="R219" s="38">
        <f t="shared" si="34"/>
      </c>
      <c r="S219" s="38">
        <f t="shared" si="35"/>
      </c>
      <c r="T219" s="47"/>
      <c r="U219" s="39" t="s">
        <v>8</v>
      </c>
      <c r="V219" s="47" t="s">
        <v>345</v>
      </c>
      <c r="W219" s="48"/>
      <c r="X219" s="41" t="s">
        <v>572</v>
      </c>
      <c r="Y219" s="50" t="s">
        <v>43</v>
      </c>
      <c r="Z219" s="51"/>
      <c r="AA219" s="43" t="s">
        <v>8</v>
      </c>
      <c r="AB219" s="51"/>
      <c r="AC219" s="26"/>
      <c r="AD219" s="26">
        <v>11</v>
      </c>
      <c r="AE219" s="26">
        <v>11</v>
      </c>
      <c r="AF219" s="44"/>
    </row>
    <row r="220" spans="1:32" s="45" customFormat="1" ht="22.5" customHeight="1">
      <c r="A220" s="26">
        <v>502</v>
      </c>
      <c r="B220" s="26" t="s">
        <v>0</v>
      </c>
      <c r="C220" s="26">
        <v>108</v>
      </c>
      <c r="D220" s="26" t="s">
        <v>9</v>
      </c>
      <c r="E220" s="27" t="str">
        <f t="shared" si="28"/>
        <v>きく-108-B</v>
      </c>
      <c r="F220" s="28" t="s">
        <v>8</v>
      </c>
      <c r="G220" s="29"/>
      <c r="H220" s="30" t="s">
        <v>304</v>
      </c>
      <c r="I220" s="31" t="s">
        <v>531</v>
      </c>
      <c r="J220" s="32">
        <v>20311</v>
      </c>
      <c r="K220" s="33" t="str">
        <f t="shared" si="29"/>
        <v>55歳</v>
      </c>
      <c r="L220" s="34" t="s">
        <v>99</v>
      </c>
      <c r="M220" s="35">
        <f t="shared" si="30"/>
      </c>
      <c r="N220" s="36" t="str">
        <f t="shared" si="31"/>
        <v>広島:</v>
      </c>
      <c r="O220" s="37">
        <v>34</v>
      </c>
      <c r="P220" s="38">
        <f t="shared" si="32"/>
      </c>
      <c r="Q220" s="38">
        <f t="shared" si="33"/>
      </c>
      <c r="R220" s="38">
        <f t="shared" si="34"/>
      </c>
      <c r="S220" s="38">
        <f t="shared" si="35"/>
      </c>
      <c r="T220" s="39"/>
      <c r="U220" s="39" t="s">
        <v>8</v>
      </c>
      <c r="V220" s="39" t="s">
        <v>345</v>
      </c>
      <c r="W220" s="40"/>
      <c r="X220" s="41" t="s">
        <v>572</v>
      </c>
      <c r="Y220" s="42" t="s">
        <v>43</v>
      </c>
      <c r="Z220" s="26"/>
      <c r="AA220" s="43" t="s">
        <v>8</v>
      </c>
      <c r="AB220" s="26"/>
      <c r="AC220" s="26"/>
      <c r="AD220" s="26">
        <v>11</v>
      </c>
      <c r="AE220" s="26">
        <v>11</v>
      </c>
      <c r="AF220" s="44"/>
    </row>
    <row r="221" spans="1:32" s="45" customFormat="1" ht="22.5" customHeight="1">
      <c r="A221" s="26">
        <v>503</v>
      </c>
      <c r="B221" s="26" t="s">
        <v>0</v>
      </c>
      <c r="C221" s="26">
        <v>109</v>
      </c>
      <c r="D221" s="26" t="s">
        <v>7</v>
      </c>
      <c r="E221" s="27" t="str">
        <f t="shared" si="28"/>
        <v>きく-109-A</v>
      </c>
      <c r="F221" s="28" t="s">
        <v>8</v>
      </c>
      <c r="G221" s="28"/>
      <c r="H221" s="46" t="s">
        <v>305</v>
      </c>
      <c r="I221" s="31" t="s">
        <v>364</v>
      </c>
      <c r="J221" s="32">
        <v>17589</v>
      </c>
      <c r="K221" s="33" t="str">
        <f t="shared" si="29"/>
        <v>63歳</v>
      </c>
      <c r="L221" s="35" t="s">
        <v>306</v>
      </c>
      <c r="M221" s="35">
        <f t="shared" si="30"/>
      </c>
      <c r="N221" s="36" t="str">
        <f t="shared" si="31"/>
        <v>秋田:</v>
      </c>
      <c r="O221" s="37">
        <v>5</v>
      </c>
      <c r="P221" s="38">
        <f t="shared" si="32"/>
      </c>
      <c r="Q221" s="38">
        <f t="shared" si="33"/>
      </c>
      <c r="R221" s="38">
        <f t="shared" si="34"/>
      </c>
      <c r="S221" s="38">
        <f t="shared" si="35"/>
      </c>
      <c r="T221" s="47"/>
      <c r="U221" s="39" t="s">
        <v>8</v>
      </c>
      <c r="V221" s="47" t="s">
        <v>336</v>
      </c>
      <c r="W221" s="48"/>
      <c r="X221" s="41" t="s">
        <v>572</v>
      </c>
      <c r="Y221" s="50" t="s">
        <v>43</v>
      </c>
      <c r="Z221" s="51"/>
      <c r="AA221" s="43" t="s">
        <v>8</v>
      </c>
      <c r="AB221" s="51"/>
      <c r="AC221" s="26"/>
      <c r="AD221" s="26"/>
      <c r="AE221" s="26"/>
      <c r="AF221" s="44"/>
    </row>
    <row r="222" spans="1:32" s="45" customFormat="1" ht="22.5" customHeight="1">
      <c r="A222" s="26">
        <v>504</v>
      </c>
      <c r="B222" s="26" t="s">
        <v>0</v>
      </c>
      <c r="C222" s="26">
        <v>109</v>
      </c>
      <c r="D222" s="26" t="s">
        <v>9</v>
      </c>
      <c r="E222" s="27" t="str">
        <f t="shared" si="28"/>
        <v>きく-109-B</v>
      </c>
      <c r="F222" s="28" t="s">
        <v>8</v>
      </c>
      <c r="G222" s="29"/>
      <c r="H222" s="30" t="s">
        <v>307</v>
      </c>
      <c r="I222" s="31" t="s">
        <v>363</v>
      </c>
      <c r="J222" s="32">
        <v>18874</v>
      </c>
      <c r="K222" s="33" t="str">
        <f t="shared" si="29"/>
        <v>59歳</v>
      </c>
      <c r="L222" s="34" t="s">
        <v>306</v>
      </c>
      <c r="M222" s="35">
        <f t="shared" si="30"/>
      </c>
      <c r="N222" s="36" t="str">
        <f t="shared" si="31"/>
        <v>秋田:</v>
      </c>
      <c r="O222" s="37">
        <v>5</v>
      </c>
      <c r="P222" s="38">
        <f t="shared" si="32"/>
      </c>
      <c r="Q222" s="38">
        <f t="shared" si="33"/>
      </c>
      <c r="R222" s="38">
        <f t="shared" si="34"/>
      </c>
      <c r="S222" s="38">
        <f t="shared" si="35"/>
      </c>
      <c r="T222" s="39"/>
      <c r="U222" s="39" t="s">
        <v>8</v>
      </c>
      <c r="V222" s="39" t="s">
        <v>336</v>
      </c>
      <c r="W222" s="40"/>
      <c r="X222" s="41" t="s">
        <v>572</v>
      </c>
      <c r="Y222" s="42" t="s">
        <v>43</v>
      </c>
      <c r="Z222" s="26"/>
      <c r="AA222" s="43" t="s">
        <v>8</v>
      </c>
      <c r="AB222" s="26"/>
      <c r="AC222" s="26"/>
      <c r="AD222" s="26"/>
      <c r="AE222" s="26"/>
      <c r="AF222" s="44"/>
    </row>
    <row r="223" spans="1:33" s="45" customFormat="1" ht="22.5" customHeight="1">
      <c r="A223" s="26">
        <v>505</v>
      </c>
      <c r="B223" s="26" t="s">
        <v>0</v>
      </c>
      <c r="C223" s="26">
        <v>110</v>
      </c>
      <c r="D223" s="26" t="s">
        <v>7</v>
      </c>
      <c r="E223" s="27" t="str">
        <f t="shared" si="28"/>
        <v>きく-110-A</v>
      </c>
      <c r="F223" s="28" t="s">
        <v>8</v>
      </c>
      <c r="G223" s="28"/>
      <c r="H223" s="46" t="s">
        <v>308</v>
      </c>
      <c r="I223" s="31" t="s">
        <v>479</v>
      </c>
      <c r="J223" s="32">
        <v>18952</v>
      </c>
      <c r="K223" s="33" t="str">
        <f t="shared" si="29"/>
        <v>59歳</v>
      </c>
      <c r="L223" s="35" t="s">
        <v>88</v>
      </c>
      <c r="M223" s="35">
        <f t="shared" si="30"/>
      </c>
      <c r="N223" s="36" t="str">
        <f t="shared" si="31"/>
        <v>兵庫:</v>
      </c>
      <c r="O223" s="37">
        <v>28</v>
      </c>
      <c r="P223" s="38">
        <f t="shared" si="32"/>
      </c>
      <c r="Q223" s="38">
        <f t="shared" si="33"/>
      </c>
      <c r="R223" s="38">
        <f t="shared" si="34"/>
      </c>
      <c r="S223" s="38">
        <f t="shared" si="35"/>
      </c>
      <c r="T223" s="47"/>
      <c r="U223" s="39" t="s">
        <v>8</v>
      </c>
      <c r="V223" s="47" t="s">
        <v>345</v>
      </c>
      <c r="W223" s="48"/>
      <c r="X223" s="41" t="s">
        <v>572</v>
      </c>
      <c r="Y223" s="50" t="s">
        <v>43</v>
      </c>
      <c r="Z223" s="51"/>
      <c r="AA223" s="43" t="s">
        <v>8</v>
      </c>
      <c r="AB223" s="51"/>
      <c r="AC223" s="26" t="s">
        <v>616</v>
      </c>
      <c r="AD223" s="26"/>
      <c r="AE223" s="26"/>
      <c r="AF223" s="44"/>
      <c r="AG223" s="76"/>
    </row>
    <row r="224" spans="1:32" s="45" customFormat="1" ht="22.5" customHeight="1">
      <c r="A224" s="26">
        <v>506</v>
      </c>
      <c r="B224" s="26" t="s">
        <v>0</v>
      </c>
      <c r="C224" s="26">
        <v>110</v>
      </c>
      <c r="D224" s="26" t="s">
        <v>9</v>
      </c>
      <c r="E224" s="27" t="str">
        <f t="shared" si="28"/>
        <v>きく-110-B</v>
      </c>
      <c r="F224" s="28" t="s">
        <v>8</v>
      </c>
      <c r="G224" s="29"/>
      <c r="H224" s="138" t="s">
        <v>630</v>
      </c>
      <c r="I224" s="31" t="s">
        <v>631</v>
      </c>
      <c r="J224" s="32">
        <v>20088</v>
      </c>
      <c r="K224" s="33" t="str">
        <f t="shared" si="29"/>
        <v>56歳</v>
      </c>
      <c r="L224" s="34" t="s">
        <v>88</v>
      </c>
      <c r="M224" s="35">
        <f t="shared" si="30"/>
      </c>
      <c r="N224" s="36" t="str">
        <f t="shared" si="31"/>
        <v>兵庫:</v>
      </c>
      <c r="O224" s="37">
        <v>28</v>
      </c>
      <c r="P224" s="38">
        <f t="shared" si="32"/>
      </c>
      <c r="Q224" s="38">
        <f t="shared" si="33"/>
      </c>
      <c r="R224" s="38">
        <f t="shared" si="34"/>
      </c>
      <c r="S224" s="38">
        <f t="shared" si="35"/>
      </c>
      <c r="T224" s="39" t="s">
        <v>8</v>
      </c>
      <c r="U224" s="39"/>
      <c r="V224" s="39" t="s">
        <v>345</v>
      </c>
      <c r="W224" s="40"/>
      <c r="X224" s="41" t="s">
        <v>572</v>
      </c>
      <c r="Y224" s="42" t="s">
        <v>43</v>
      </c>
      <c r="Z224" s="26"/>
      <c r="AA224" s="43" t="s">
        <v>8</v>
      </c>
      <c r="AB224" s="26"/>
      <c r="AC224" s="26" t="s">
        <v>616</v>
      </c>
      <c r="AD224" s="26"/>
      <c r="AE224" s="26"/>
      <c r="AF224" s="44"/>
    </row>
    <row r="225" spans="1:32" s="45" customFormat="1" ht="22.5" customHeight="1">
      <c r="A225" s="26">
        <v>507</v>
      </c>
      <c r="B225" s="26" t="s">
        <v>0</v>
      </c>
      <c r="C225" s="26">
        <v>111</v>
      </c>
      <c r="D225" s="26" t="s">
        <v>7</v>
      </c>
      <c r="E225" s="27" t="str">
        <f t="shared" si="28"/>
        <v>きく-111-A</v>
      </c>
      <c r="F225" s="28" t="s">
        <v>8</v>
      </c>
      <c r="G225" s="28"/>
      <c r="H225" s="46" t="s">
        <v>309</v>
      </c>
      <c r="I225" s="31" t="s">
        <v>433</v>
      </c>
      <c r="J225" s="32">
        <v>20098</v>
      </c>
      <c r="K225" s="33" t="str">
        <f t="shared" si="29"/>
        <v>56歳</v>
      </c>
      <c r="L225" s="35" t="s">
        <v>95</v>
      </c>
      <c r="M225" s="35">
        <f t="shared" si="30"/>
      </c>
      <c r="N225" s="36" t="str">
        <f t="shared" si="31"/>
        <v>愛知:</v>
      </c>
      <c r="O225" s="37">
        <v>23</v>
      </c>
      <c r="P225" s="38">
        <f t="shared" si="32"/>
      </c>
      <c r="Q225" s="38">
        <f t="shared" si="33"/>
      </c>
      <c r="R225" s="38">
        <f t="shared" si="34"/>
      </c>
      <c r="S225" s="38">
        <f t="shared" si="35"/>
      </c>
      <c r="T225" s="47"/>
      <c r="U225" s="39" t="s">
        <v>8</v>
      </c>
      <c r="V225" s="47" t="s">
        <v>336</v>
      </c>
      <c r="W225" s="48"/>
      <c r="X225" s="41" t="s">
        <v>572</v>
      </c>
      <c r="Y225" s="50" t="s">
        <v>43</v>
      </c>
      <c r="Z225" s="51"/>
      <c r="AA225" s="43" t="s">
        <v>8</v>
      </c>
      <c r="AB225" s="51"/>
      <c r="AC225" s="26"/>
      <c r="AD225" s="26"/>
      <c r="AE225" s="26"/>
      <c r="AF225" s="44"/>
    </row>
    <row r="226" spans="1:32" s="45" customFormat="1" ht="22.5" customHeight="1">
      <c r="A226" s="26">
        <v>508</v>
      </c>
      <c r="B226" s="26" t="s">
        <v>0</v>
      </c>
      <c r="C226" s="26">
        <v>111</v>
      </c>
      <c r="D226" s="26" t="s">
        <v>9</v>
      </c>
      <c r="E226" s="27" t="str">
        <f t="shared" si="28"/>
        <v>きく-111-B</v>
      </c>
      <c r="F226" s="28" t="s">
        <v>8</v>
      </c>
      <c r="G226" s="29"/>
      <c r="H226" s="30" t="s">
        <v>310</v>
      </c>
      <c r="I226" s="31" t="s">
        <v>430</v>
      </c>
      <c r="J226" s="32">
        <v>19590</v>
      </c>
      <c r="K226" s="33" t="str">
        <f t="shared" si="29"/>
        <v>57歳</v>
      </c>
      <c r="L226" s="34" t="s">
        <v>95</v>
      </c>
      <c r="M226" s="35">
        <f t="shared" si="30"/>
      </c>
      <c r="N226" s="36" t="str">
        <f t="shared" si="31"/>
        <v>愛知:</v>
      </c>
      <c r="O226" s="37">
        <v>23</v>
      </c>
      <c r="P226" s="38">
        <f t="shared" si="32"/>
      </c>
      <c r="Q226" s="38">
        <f t="shared" si="33"/>
      </c>
      <c r="R226" s="38">
        <f t="shared" si="34"/>
      </c>
      <c r="S226" s="38">
        <f t="shared" si="35"/>
      </c>
      <c r="T226" s="39"/>
      <c r="U226" s="39" t="s">
        <v>8</v>
      </c>
      <c r="V226" s="39" t="s">
        <v>336</v>
      </c>
      <c r="W226" s="40"/>
      <c r="X226" s="41" t="s">
        <v>572</v>
      </c>
      <c r="Y226" s="42" t="s">
        <v>43</v>
      </c>
      <c r="Z226" s="26"/>
      <c r="AA226" s="43" t="s">
        <v>8</v>
      </c>
      <c r="AB226" s="26"/>
      <c r="AC226" s="26"/>
      <c r="AD226" s="26"/>
      <c r="AE226" s="26"/>
      <c r="AF226" s="44"/>
    </row>
    <row r="227" spans="1:32" s="45" customFormat="1" ht="22.5" customHeight="1">
      <c r="A227" s="26">
        <v>509</v>
      </c>
      <c r="B227" s="26" t="s">
        <v>0</v>
      </c>
      <c r="C227" s="26">
        <v>112</v>
      </c>
      <c r="D227" s="26" t="s">
        <v>7</v>
      </c>
      <c r="E227" s="27" t="str">
        <f t="shared" si="28"/>
        <v>きく-112-A</v>
      </c>
      <c r="F227" s="28" t="s">
        <v>8</v>
      </c>
      <c r="G227" s="28"/>
      <c r="H227" s="46" t="s">
        <v>311</v>
      </c>
      <c r="I227" s="31" t="s">
        <v>521</v>
      </c>
      <c r="J227" s="32">
        <v>18724</v>
      </c>
      <c r="K227" s="33" t="str">
        <f t="shared" si="29"/>
        <v>59歳</v>
      </c>
      <c r="L227" s="35" t="s">
        <v>312</v>
      </c>
      <c r="M227" s="35">
        <f t="shared" si="30"/>
      </c>
      <c r="N227" s="36" t="str">
        <f t="shared" si="31"/>
        <v>岡山:</v>
      </c>
      <c r="O227" s="37">
        <v>33</v>
      </c>
      <c r="P227" s="38">
        <f t="shared" si="32"/>
      </c>
      <c r="Q227" s="38">
        <f t="shared" si="33"/>
      </c>
      <c r="R227" s="38">
        <f t="shared" si="34"/>
      </c>
      <c r="S227" s="38">
        <f t="shared" si="35"/>
      </c>
      <c r="T227" s="47" t="s">
        <v>8</v>
      </c>
      <c r="U227" s="39"/>
      <c r="V227" s="47"/>
      <c r="W227" s="48"/>
      <c r="X227" s="41" t="s">
        <v>572</v>
      </c>
      <c r="Y227" s="50" t="s">
        <v>43</v>
      </c>
      <c r="Z227" s="51"/>
      <c r="AA227" s="43" t="s">
        <v>8</v>
      </c>
      <c r="AB227" s="51"/>
      <c r="AC227" s="26"/>
      <c r="AD227" s="26"/>
      <c r="AE227" s="26"/>
      <c r="AF227" s="44"/>
    </row>
    <row r="228" spans="1:32" s="45" customFormat="1" ht="22.5" customHeight="1">
      <c r="A228" s="26">
        <v>510</v>
      </c>
      <c r="B228" s="26" t="s">
        <v>0</v>
      </c>
      <c r="C228" s="26">
        <v>112</v>
      </c>
      <c r="D228" s="26" t="s">
        <v>9</v>
      </c>
      <c r="E228" s="27" t="str">
        <f t="shared" si="28"/>
        <v>きく-112-B</v>
      </c>
      <c r="F228" s="28" t="s">
        <v>8</v>
      </c>
      <c r="G228" s="29"/>
      <c r="H228" s="30" t="s">
        <v>313</v>
      </c>
      <c r="I228" s="31" t="s">
        <v>409</v>
      </c>
      <c r="J228" s="32">
        <v>18386</v>
      </c>
      <c r="K228" s="33" t="str">
        <f t="shared" si="29"/>
        <v>60歳</v>
      </c>
      <c r="L228" s="34" t="s">
        <v>70</v>
      </c>
      <c r="M228" s="35" t="str">
        <f t="shared" si="30"/>
        <v>還暦</v>
      </c>
      <c r="N228" s="36" t="str">
        <f t="shared" si="31"/>
        <v>神奈川:還暦</v>
      </c>
      <c r="O228" s="37">
        <v>14</v>
      </c>
      <c r="P228" s="38">
        <f t="shared" si="32"/>
      </c>
      <c r="Q228" s="38">
        <f t="shared" si="33"/>
      </c>
      <c r="R228" s="38">
        <f t="shared" si="34"/>
      </c>
      <c r="S228" s="38" t="str">
        <f t="shared" si="35"/>
        <v>○</v>
      </c>
      <c r="T228" s="39" t="s">
        <v>8</v>
      </c>
      <c r="U228" s="39"/>
      <c r="V228" s="39"/>
      <c r="W228" s="40"/>
      <c r="X228" s="41" t="s">
        <v>572</v>
      </c>
      <c r="Y228" s="42" t="s">
        <v>43</v>
      </c>
      <c r="Z228" s="26"/>
      <c r="AA228" s="43" t="s">
        <v>8</v>
      </c>
      <c r="AB228" s="26"/>
      <c r="AC228" s="26" t="s">
        <v>605</v>
      </c>
      <c r="AD228" s="26"/>
      <c r="AE228" s="26"/>
      <c r="AF228" s="44"/>
    </row>
    <row r="229" spans="1:32" s="45" customFormat="1" ht="22.5" customHeight="1">
      <c r="A229" s="26">
        <v>511</v>
      </c>
      <c r="B229" s="26" t="s">
        <v>0</v>
      </c>
      <c r="C229" s="26">
        <v>113</v>
      </c>
      <c r="D229" s="26" t="s">
        <v>7</v>
      </c>
      <c r="E229" s="27" t="str">
        <f t="shared" si="28"/>
        <v>きく-113-A</v>
      </c>
      <c r="F229" s="28" t="s">
        <v>8</v>
      </c>
      <c r="G229" s="28"/>
      <c r="H229" s="46" t="s">
        <v>314</v>
      </c>
      <c r="I229" s="31" t="s">
        <v>497</v>
      </c>
      <c r="J229" s="32">
        <v>19727</v>
      </c>
      <c r="K229" s="33" t="str">
        <f t="shared" si="29"/>
        <v>57歳</v>
      </c>
      <c r="L229" s="35" t="s">
        <v>66</v>
      </c>
      <c r="M229" s="35">
        <f t="shared" si="30"/>
      </c>
      <c r="N229" s="36" t="str">
        <f t="shared" si="31"/>
        <v>鳥取:</v>
      </c>
      <c r="O229" s="37">
        <v>31</v>
      </c>
      <c r="P229" s="38">
        <f t="shared" si="32"/>
      </c>
      <c r="Q229" s="38">
        <f t="shared" si="33"/>
      </c>
      <c r="R229" s="38">
        <f t="shared" si="34"/>
      </c>
      <c r="S229" s="38">
        <f t="shared" si="35"/>
      </c>
      <c r="T229" s="47" t="s">
        <v>8</v>
      </c>
      <c r="U229" s="39"/>
      <c r="V229" s="47"/>
      <c r="W229" s="48"/>
      <c r="X229" s="41" t="s">
        <v>572</v>
      </c>
      <c r="Y229" s="50" t="s">
        <v>43</v>
      </c>
      <c r="Z229" s="51"/>
      <c r="AA229" s="43" t="s">
        <v>8</v>
      </c>
      <c r="AB229" s="51"/>
      <c r="AC229" s="26" t="s">
        <v>619</v>
      </c>
      <c r="AD229" s="26"/>
      <c r="AE229" s="26"/>
      <c r="AF229" s="44"/>
    </row>
    <row r="230" spans="1:32" s="45" customFormat="1" ht="22.5" customHeight="1">
      <c r="A230" s="26">
        <v>512</v>
      </c>
      <c r="B230" s="26" t="s">
        <v>0</v>
      </c>
      <c r="C230" s="26">
        <v>113</v>
      </c>
      <c r="D230" s="26" t="s">
        <v>9</v>
      </c>
      <c r="E230" s="27" t="str">
        <f t="shared" si="28"/>
        <v>きく-113-B</v>
      </c>
      <c r="F230" s="28" t="s">
        <v>8</v>
      </c>
      <c r="G230" s="29"/>
      <c r="H230" s="30" t="s">
        <v>315</v>
      </c>
      <c r="I230" s="31" t="s">
        <v>510</v>
      </c>
      <c r="J230" s="32">
        <v>20527</v>
      </c>
      <c r="K230" s="33" t="str">
        <f t="shared" si="29"/>
        <v>55歳</v>
      </c>
      <c r="L230" s="34" t="s">
        <v>91</v>
      </c>
      <c r="M230" s="35">
        <f t="shared" si="30"/>
      </c>
      <c r="N230" s="36" t="str">
        <f t="shared" si="31"/>
        <v>島根:</v>
      </c>
      <c r="O230" s="37">
        <v>32</v>
      </c>
      <c r="P230" s="38">
        <f t="shared" si="32"/>
      </c>
      <c r="Q230" s="38">
        <f t="shared" si="33"/>
      </c>
      <c r="R230" s="38">
        <f t="shared" si="34"/>
      </c>
      <c r="S230" s="38">
        <f t="shared" si="35"/>
      </c>
      <c r="T230" s="39" t="s">
        <v>8</v>
      </c>
      <c r="U230" s="39"/>
      <c r="V230" s="39"/>
      <c r="W230" s="40"/>
      <c r="X230" s="41" t="s">
        <v>572</v>
      </c>
      <c r="Y230" s="42" t="s">
        <v>43</v>
      </c>
      <c r="Z230" s="26" t="s">
        <v>92</v>
      </c>
      <c r="AA230" s="43" t="s">
        <v>8</v>
      </c>
      <c r="AB230" s="26" t="s">
        <v>92</v>
      </c>
      <c r="AC230" s="26"/>
      <c r="AD230" s="26"/>
      <c r="AE230" s="26"/>
      <c r="AF230" s="44"/>
    </row>
    <row r="231" spans="1:32" s="45" customFormat="1" ht="22.5" customHeight="1">
      <c r="A231" s="26">
        <v>513</v>
      </c>
      <c r="B231" s="26" t="s">
        <v>0</v>
      </c>
      <c r="C231" s="26">
        <v>114</v>
      </c>
      <c r="D231" s="26" t="s">
        <v>7</v>
      </c>
      <c r="E231" s="27" t="str">
        <f t="shared" si="28"/>
        <v>きく-114-A</v>
      </c>
      <c r="F231" s="28" t="s">
        <v>8</v>
      </c>
      <c r="G231" s="28"/>
      <c r="H231" s="46" t="s">
        <v>316</v>
      </c>
      <c r="I231" s="31" t="s">
        <v>438</v>
      </c>
      <c r="J231" s="32">
        <v>19756</v>
      </c>
      <c r="K231" s="33" t="str">
        <f t="shared" si="29"/>
        <v>57歳</v>
      </c>
      <c r="L231" s="35" t="s">
        <v>50</v>
      </c>
      <c r="M231" s="35">
        <f t="shared" si="30"/>
      </c>
      <c r="N231" s="36" t="str">
        <f t="shared" si="31"/>
        <v>三重:</v>
      </c>
      <c r="O231" s="37">
        <v>24</v>
      </c>
      <c r="P231" s="38">
        <f t="shared" si="32"/>
      </c>
      <c r="Q231" s="38">
        <f t="shared" si="33"/>
      </c>
      <c r="R231" s="38">
        <f t="shared" si="34"/>
      </c>
      <c r="S231" s="38">
        <f t="shared" si="35"/>
      </c>
      <c r="T231" s="47"/>
      <c r="U231" s="39" t="s">
        <v>8</v>
      </c>
      <c r="V231" s="47" t="s">
        <v>336</v>
      </c>
      <c r="W231" s="48"/>
      <c r="X231" s="41" t="s">
        <v>572</v>
      </c>
      <c r="Y231" s="50" t="s">
        <v>43</v>
      </c>
      <c r="Z231" s="51"/>
      <c r="AA231" s="43" t="s">
        <v>8</v>
      </c>
      <c r="AB231" s="51"/>
      <c r="AC231" s="26" t="s">
        <v>608</v>
      </c>
      <c r="AD231" s="26"/>
      <c r="AE231" s="26"/>
      <c r="AF231" s="44"/>
    </row>
    <row r="232" spans="1:32" s="45" customFormat="1" ht="22.5" customHeight="1">
      <c r="A232" s="26">
        <v>514</v>
      </c>
      <c r="B232" s="26" t="s">
        <v>0</v>
      </c>
      <c r="C232" s="26">
        <v>114</v>
      </c>
      <c r="D232" s="26" t="s">
        <v>9</v>
      </c>
      <c r="E232" s="27" t="str">
        <f t="shared" si="28"/>
        <v>きく-114-B</v>
      </c>
      <c r="F232" s="28" t="s">
        <v>8</v>
      </c>
      <c r="G232" s="29"/>
      <c r="H232" s="30" t="s">
        <v>317</v>
      </c>
      <c r="I232" s="31" t="s">
        <v>436</v>
      </c>
      <c r="J232" s="32">
        <v>19759</v>
      </c>
      <c r="K232" s="33" t="str">
        <f t="shared" si="29"/>
        <v>57歳</v>
      </c>
      <c r="L232" s="34" t="s">
        <v>50</v>
      </c>
      <c r="M232" s="35">
        <f t="shared" si="30"/>
      </c>
      <c r="N232" s="36" t="str">
        <f t="shared" si="31"/>
        <v>三重:</v>
      </c>
      <c r="O232" s="37">
        <v>24</v>
      </c>
      <c r="P232" s="38">
        <f t="shared" si="32"/>
      </c>
      <c r="Q232" s="38">
        <f t="shared" si="33"/>
      </c>
      <c r="R232" s="38">
        <f t="shared" si="34"/>
      </c>
      <c r="S232" s="38">
        <f t="shared" si="35"/>
      </c>
      <c r="T232" s="39"/>
      <c r="U232" s="39" t="s">
        <v>8</v>
      </c>
      <c r="V232" s="39" t="s">
        <v>336</v>
      </c>
      <c r="W232" s="40"/>
      <c r="X232" s="41" t="s">
        <v>572</v>
      </c>
      <c r="Y232" s="42" t="s">
        <v>43</v>
      </c>
      <c r="Z232" s="26"/>
      <c r="AA232" s="43" t="s">
        <v>8</v>
      </c>
      <c r="AB232" s="26"/>
      <c r="AC232" s="26" t="s">
        <v>608</v>
      </c>
      <c r="AD232" s="26"/>
      <c r="AE232" s="26"/>
      <c r="AF232" s="44"/>
    </row>
    <row r="233" spans="1:32" s="45" customFormat="1" ht="22.5" customHeight="1">
      <c r="A233" s="26">
        <v>515</v>
      </c>
      <c r="B233" s="26" t="s">
        <v>0</v>
      </c>
      <c r="C233" s="26">
        <v>115</v>
      </c>
      <c r="D233" s="26" t="s">
        <v>7</v>
      </c>
      <c r="E233" s="27" t="str">
        <f t="shared" si="28"/>
        <v>きく-115-A</v>
      </c>
      <c r="F233" s="28" t="s">
        <v>8</v>
      </c>
      <c r="G233" s="28"/>
      <c r="H233" s="46" t="s">
        <v>318</v>
      </c>
      <c r="I233" s="31" t="s">
        <v>476</v>
      </c>
      <c r="J233" s="32">
        <v>20036</v>
      </c>
      <c r="K233" s="33" t="str">
        <f t="shared" si="29"/>
        <v>56歳</v>
      </c>
      <c r="L233" s="35" t="s">
        <v>47</v>
      </c>
      <c r="M233" s="35">
        <f t="shared" si="30"/>
      </c>
      <c r="N233" s="36" t="str">
        <f t="shared" si="31"/>
        <v>大阪:</v>
      </c>
      <c r="O233" s="37">
        <v>27</v>
      </c>
      <c r="P233" s="38">
        <f t="shared" si="32"/>
      </c>
      <c r="Q233" s="38">
        <f t="shared" si="33"/>
      </c>
      <c r="R233" s="38">
        <f t="shared" si="34"/>
      </c>
      <c r="S233" s="38">
        <f t="shared" si="35"/>
      </c>
      <c r="T233" s="47"/>
      <c r="U233" s="39" t="s">
        <v>8</v>
      </c>
      <c r="V233" s="47"/>
      <c r="W233" s="48"/>
      <c r="X233" s="41" t="s">
        <v>572</v>
      </c>
      <c r="Y233" s="50" t="s">
        <v>43</v>
      </c>
      <c r="Z233" s="51"/>
      <c r="AA233" s="43" t="s">
        <v>8</v>
      </c>
      <c r="AB233" s="51"/>
      <c r="AC233" s="26"/>
      <c r="AD233" s="26">
        <v>10</v>
      </c>
      <c r="AE233" s="26">
        <v>10</v>
      </c>
      <c r="AF233" s="44"/>
    </row>
    <row r="234" spans="1:32" s="45" customFormat="1" ht="22.5" customHeight="1">
      <c r="A234" s="26">
        <v>516</v>
      </c>
      <c r="B234" s="26" t="s">
        <v>0</v>
      </c>
      <c r="C234" s="26">
        <v>115</v>
      </c>
      <c r="D234" s="26" t="s">
        <v>9</v>
      </c>
      <c r="E234" s="27" t="str">
        <f t="shared" si="28"/>
        <v>きく-115-B</v>
      </c>
      <c r="F234" s="28" t="s">
        <v>8</v>
      </c>
      <c r="G234" s="29"/>
      <c r="H234" s="30" t="s">
        <v>319</v>
      </c>
      <c r="I234" s="31" t="s">
        <v>464</v>
      </c>
      <c r="J234" s="32">
        <v>17808</v>
      </c>
      <c r="K234" s="33" t="str">
        <f t="shared" si="29"/>
        <v>62歳</v>
      </c>
      <c r="L234" s="34" t="s">
        <v>47</v>
      </c>
      <c r="M234" s="35">
        <f t="shared" si="30"/>
      </c>
      <c r="N234" s="36" t="str">
        <f t="shared" si="31"/>
        <v>大阪:</v>
      </c>
      <c r="O234" s="37">
        <v>27</v>
      </c>
      <c r="P234" s="38">
        <f t="shared" si="32"/>
      </c>
      <c r="Q234" s="38">
        <f t="shared" si="33"/>
      </c>
      <c r="R234" s="38">
        <f t="shared" si="34"/>
      </c>
      <c r="S234" s="38">
        <f t="shared" si="35"/>
      </c>
      <c r="T234" s="39"/>
      <c r="U234" s="39" t="s">
        <v>8</v>
      </c>
      <c r="V234" s="39"/>
      <c r="W234" s="40"/>
      <c r="X234" s="41" t="s">
        <v>572</v>
      </c>
      <c r="Y234" s="42" t="s">
        <v>43</v>
      </c>
      <c r="Z234" s="26"/>
      <c r="AA234" s="43" t="s">
        <v>8</v>
      </c>
      <c r="AB234" s="26"/>
      <c r="AC234" s="26"/>
      <c r="AD234" s="26">
        <v>10</v>
      </c>
      <c r="AE234" s="26">
        <v>10</v>
      </c>
      <c r="AF234" s="44"/>
    </row>
    <row r="235" spans="1:32" s="45" customFormat="1" ht="22.5" customHeight="1">
      <c r="A235" s="26">
        <v>517</v>
      </c>
      <c r="B235" s="26" t="s">
        <v>0</v>
      </c>
      <c r="C235" s="26">
        <v>116</v>
      </c>
      <c r="D235" s="26" t="s">
        <v>7</v>
      </c>
      <c r="E235" s="27" t="str">
        <f t="shared" si="28"/>
        <v>きく-116-A</v>
      </c>
      <c r="F235" s="28" t="s">
        <v>8</v>
      </c>
      <c r="G235" s="28"/>
      <c r="H235" s="46" t="s">
        <v>320</v>
      </c>
      <c r="I235" s="31" t="s">
        <v>496</v>
      </c>
      <c r="J235" s="32">
        <v>19808</v>
      </c>
      <c r="K235" s="33" t="str">
        <f t="shared" si="29"/>
        <v>57歳</v>
      </c>
      <c r="L235" s="35" t="s">
        <v>321</v>
      </c>
      <c r="M235" s="35">
        <f t="shared" si="30"/>
      </c>
      <c r="N235" s="36" t="str">
        <f t="shared" si="31"/>
        <v>和歌山:</v>
      </c>
      <c r="O235" s="37">
        <v>30</v>
      </c>
      <c r="P235" s="38">
        <f t="shared" si="32"/>
      </c>
      <c r="Q235" s="38">
        <f t="shared" si="33"/>
      </c>
      <c r="R235" s="38">
        <f t="shared" si="34"/>
      </c>
      <c r="S235" s="38">
        <f t="shared" si="35"/>
      </c>
      <c r="T235" s="47" t="s">
        <v>8</v>
      </c>
      <c r="U235" s="39"/>
      <c r="V235" s="47"/>
      <c r="W235" s="48"/>
      <c r="X235" s="41"/>
      <c r="Y235" s="50" t="s">
        <v>43</v>
      </c>
      <c r="Z235" s="51"/>
      <c r="AA235" s="43" t="s">
        <v>8</v>
      </c>
      <c r="AB235" s="51"/>
      <c r="AC235" s="26"/>
      <c r="AD235" s="26"/>
      <c r="AE235" s="26"/>
      <c r="AF235" s="44"/>
    </row>
    <row r="236" spans="1:32" s="45" customFormat="1" ht="22.5" customHeight="1">
      <c r="A236" s="26">
        <v>518</v>
      </c>
      <c r="B236" s="26" t="s">
        <v>0</v>
      </c>
      <c r="C236" s="26">
        <v>116</v>
      </c>
      <c r="D236" s="26" t="s">
        <v>9</v>
      </c>
      <c r="E236" s="27" t="str">
        <f t="shared" si="28"/>
        <v>きく-116-B</v>
      </c>
      <c r="F236" s="28" t="s">
        <v>8</v>
      </c>
      <c r="G236" s="29"/>
      <c r="H236" s="30" t="s">
        <v>322</v>
      </c>
      <c r="I236" s="31" t="s">
        <v>495</v>
      </c>
      <c r="J236" s="32">
        <v>18818</v>
      </c>
      <c r="K236" s="33" t="str">
        <f t="shared" si="29"/>
        <v>59歳</v>
      </c>
      <c r="L236" s="34" t="s">
        <v>321</v>
      </c>
      <c r="M236" s="35">
        <f t="shared" si="30"/>
      </c>
      <c r="N236" s="36" t="str">
        <f t="shared" si="31"/>
        <v>和歌山:</v>
      </c>
      <c r="O236" s="37">
        <v>30</v>
      </c>
      <c r="P236" s="38">
        <f t="shared" si="32"/>
      </c>
      <c r="Q236" s="38">
        <f t="shared" si="33"/>
      </c>
      <c r="R236" s="38">
        <f t="shared" si="34"/>
      </c>
      <c r="S236" s="38">
        <f t="shared" si="35"/>
      </c>
      <c r="T236" s="39" t="s">
        <v>8</v>
      </c>
      <c r="U236" s="39"/>
      <c r="V236" s="39"/>
      <c r="W236" s="40"/>
      <c r="X236" s="41"/>
      <c r="Y236" s="42" t="s">
        <v>43</v>
      </c>
      <c r="Z236" s="26"/>
      <c r="AA236" s="43" t="s">
        <v>8</v>
      </c>
      <c r="AB236" s="26"/>
      <c r="AC236" s="26"/>
      <c r="AD236" s="26"/>
      <c r="AE236" s="26"/>
      <c r="AF236" s="44"/>
    </row>
    <row r="237" spans="1:32" s="45" customFormat="1" ht="22.5" customHeight="1">
      <c r="A237" s="26">
        <v>519</v>
      </c>
      <c r="B237" s="26" t="s">
        <v>0</v>
      </c>
      <c r="C237" s="26">
        <v>117</v>
      </c>
      <c r="D237" s="26" t="s">
        <v>7</v>
      </c>
      <c r="E237" s="27" t="str">
        <f t="shared" si="28"/>
        <v>きく-117-A</v>
      </c>
      <c r="F237" s="28" t="s">
        <v>8</v>
      </c>
      <c r="G237" s="28"/>
      <c r="H237" s="46" t="s">
        <v>323</v>
      </c>
      <c r="I237" s="31" t="s">
        <v>540</v>
      </c>
      <c r="J237" s="32">
        <v>17090</v>
      </c>
      <c r="K237" s="33" t="str">
        <f t="shared" si="29"/>
        <v>64歳</v>
      </c>
      <c r="L237" s="35" t="s">
        <v>76</v>
      </c>
      <c r="M237" s="35">
        <f t="shared" si="30"/>
      </c>
      <c r="N237" s="36" t="str">
        <f t="shared" si="31"/>
        <v>山口:</v>
      </c>
      <c r="O237" s="37">
        <v>35</v>
      </c>
      <c r="P237" s="38">
        <f t="shared" si="32"/>
      </c>
      <c r="Q237" s="38">
        <f t="shared" si="33"/>
      </c>
      <c r="R237" s="38">
        <f t="shared" si="34"/>
      </c>
      <c r="S237" s="38">
        <f t="shared" si="35"/>
      </c>
      <c r="T237" s="47"/>
      <c r="U237" s="39" t="s">
        <v>8</v>
      </c>
      <c r="V237" s="47"/>
      <c r="W237" s="48"/>
      <c r="X237" s="41" t="s">
        <v>572</v>
      </c>
      <c r="Y237" s="50" t="s">
        <v>43</v>
      </c>
      <c r="Z237" s="51"/>
      <c r="AA237" s="43" t="s">
        <v>8</v>
      </c>
      <c r="AB237" s="51"/>
      <c r="AC237" s="26"/>
      <c r="AD237" s="26">
        <v>11</v>
      </c>
      <c r="AE237" s="26"/>
      <c r="AF237" s="44"/>
    </row>
    <row r="238" spans="1:32" s="45" customFormat="1" ht="22.5" customHeight="1">
      <c r="A238" s="26">
        <v>520</v>
      </c>
      <c r="B238" s="26" t="s">
        <v>0</v>
      </c>
      <c r="C238" s="26">
        <v>117</v>
      </c>
      <c r="D238" s="26" t="s">
        <v>9</v>
      </c>
      <c r="E238" s="27" t="str">
        <f t="shared" si="28"/>
        <v>きく-117-B</v>
      </c>
      <c r="F238" s="28" t="s">
        <v>8</v>
      </c>
      <c r="G238" s="29"/>
      <c r="H238" s="30" t="s">
        <v>324</v>
      </c>
      <c r="I238" s="31" t="s">
        <v>534</v>
      </c>
      <c r="J238" s="32">
        <v>19778</v>
      </c>
      <c r="K238" s="33" t="str">
        <f t="shared" si="29"/>
        <v>57歳</v>
      </c>
      <c r="L238" s="34" t="s">
        <v>76</v>
      </c>
      <c r="M238" s="35">
        <f t="shared" si="30"/>
      </c>
      <c r="N238" s="36" t="str">
        <f t="shared" si="31"/>
        <v>山口:</v>
      </c>
      <c r="O238" s="37">
        <v>35</v>
      </c>
      <c r="P238" s="38">
        <f t="shared" si="32"/>
      </c>
      <c r="Q238" s="38">
        <f t="shared" si="33"/>
      </c>
      <c r="R238" s="38">
        <f t="shared" si="34"/>
      </c>
      <c r="S238" s="38">
        <f t="shared" si="35"/>
      </c>
      <c r="T238" s="39"/>
      <c r="U238" s="39" t="s">
        <v>8</v>
      </c>
      <c r="V238" s="39"/>
      <c r="W238" s="40"/>
      <c r="X238" s="41" t="s">
        <v>572</v>
      </c>
      <c r="Y238" s="42" t="s">
        <v>43</v>
      </c>
      <c r="Z238" s="26"/>
      <c r="AA238" s="43" t="s">
        <v>8</v>
      </c>
      <c r="AB238" s="26"/>
      <c r="AC238" s="26"/>
      <c r="AD238" s="26">
        <v>11</v>
      </c>
      <c r="AE238" s="26"/>
      <c r="AF238" s="44"/>
    </row>
    <row r="239" spans="1:32" s="45" customFormat="1" ht="22.5" customHeight="1">
      <c r="A239" s="26">
        <v>521</v>
      </c>
      <c r="B239" s="26" t="s">
        <v>0</v>
      </c>
      <c r="C239" s="26">
        <v>118</v>
      </c>
      <c r="D239" s="26" t="s">
        <v>7</v>
      </c>
      <c r="E239" s="27" t="str">
        <f t="shared" si="28"/>
        <v>きく-118-A</v>
      </c>
      <c r="F239" s="28" t="s">
        <v>8</v>
      </c>
      <c r="G239" s="28"/>
      <c r="H239" s="46" t="s">
        <v>325</v>
      </c>
      <c r="I239" s="31" t="s">
        <v>556</v>
      </c>
      <c r="J239" s="32">
        <v>18512</v>
      </c>
      <c r="K239" s="33" t="str">
        <f t="shared" si="29"/>
        <v>60歳</v>
      </c>
      <c r="L239" s="35" t="s">
        <v>40</v>
      </c>
      <c r="M239" s="35" t="str">
        <f t="shared" si="30"/>
        <v>還暦</v>
      </c>
      <c r="N239" s="36" t="str">
        <f t="shared" si="31"/>
        <v>愛媛:還暦</v>
      </c>
      <c r="O239" s="37">
        <v>38</v>
      </c>
      <c r="P239" s="38">
        <f t="shared" si="32"/>
      </c>
      <c r="Q239" s="38">
        <f t="shared" si="33"/>
      </c>
      <c r="R239" s="38">
        <f t="shared" si="34"/>
      </c>
      <c r="S239" s="38" t="str">
        <f t="shared" si="35"/>
        <v>○</v>
      </c>
      <c r="T239" s="47"/>
      <c r="U239" s="39" t="s">
        <v>8</v>
      </c>
      <c r="V239" s="47"/>
      <c r="W239" s="48"/>
      <c r="X239" s="41" t="s">
        <v>572</v>
      </c>
      <c r="Y239" s="50" t="s">
        <v>43</v>
      </c>
      <c r="Z239" s="51"/>
      <c r="AA239" s="43" t="s">
        <v>8</v>
      </c>
      <c r="AB239" s="51"/>
      <c r="AC239" s="26"/>
      <c r="AD239" s="26">
        <v>4</v>
      </c>
      <c r="AE239" s="26">
        <v>4</v>
      </c>
      <c r="AF239" s="44"/>
    </row>
    <row r="240" spans="1:32" s="45" customFormat="1" ht="22.5" customHeight="1">
      <c r="A240" s="26">
        <v>522</v>
      </c>
      <c r="B240" s="26" t="s">
        <v>0</v>
      </c>
      <c r="C240" s="26">
        <v>118</v>
      </c>
      <c r="D240" s="26" t="s">
        <v>9</v>
      </c>
      <c r="E240" s="27" t="str">
        <f t="shared" si="28"/>
        <v>きく-118-B</v>
      </c>
      <c r="F240" s="28" t="s">
        <v>8</v>
      </c>
      <c r="G240" s="29"/>
      <c r="H240" s="30" t="s">
        <v>326</v>
      </c>
      <c r="I240" s="31" t="s">
        <v>555</v>
      </c>
      <c r="J240" s="32">
        <v>18814</v>
      </c>
      <c r="K240" s="33" t="str">
        <f t="shared" si="29"/>
        <v>59歳</v>
      </c>
      <c r="L240" s="34" t="s">
        <v>40</v>
      </c>
      <c r="M240" s="35">
        <f t="shared" si="30"/>
      </c>
      <c r="N240" s="36" t="str">
        <f t="shared" si="31"/>
        <v>愛媛:</v>
      </c>
      <c r="O240" s="37">
        <v>38</v>
      </c>
      <c r="P240" s="38">
        <f t="shared" si="32"/>
      </c>
      <c r="Q240" s="38">
        <f t="shared" si="33"/>
      </c>
      <c r="R240" s="38">
        <f t="shared" si="34"/>
      </c>
      <c r="S240" s="38">
        <f t="shared" si="35"/>
      </c>
      <c r="T240" s="39" t="s">
        <v>8</v>
      </c>
      <c r="U240" s="39"/>
      <c r="V240" s="39"/>
      <c r="W240" s="40"/>
      <c r="X240" s="41" t="s">
        <v>572</v>
      </c>
      <c r="Y240" s="42" t="s">
        <v>43</v>
      </c>
      <c r="Z240" s="26"/>
      <c r="AA240" s="43" t="s">
        <v>8</v>
      </c>
      <c r="AB240" s="26"/>
      <c r="AC240" s="26"/>
      <c r="AD240" s="26">
        <v>4</v>
      </c>
      <c r="AE240" s="26">
        <v>4</v>
      </c>
      <c r="AF240" s="44"/>
    </row>
    <row r="241" spans="1:32" s="45" customFormat="1" ht="22.5" customHeight="1">
      <c r="A241" s="26">
        <v>523</v>
      </c>
      <c r="B241" s="26" t="s">
        <v>0</v>
      </c>
      <c r="C241" s="26">
        <v>119</v>
      </c>
      <c r="D241" s="26" t="s">
        <v>7</v>
      </c>
      <c r="E241" s="27" t="str">
        <f t="shared" si="28"/>
        <v>きく-119-A</v>
      </c>
      <c r="F241" s="28" t="s">
        <v>8</v>
      </c>
      <c r="G241" s="28"/>
      <c r="H241" s="46" t="s">
        <v>327</v>
      </c>
      <c r="I241" s="31" t="s">
        <v>379</v>
      </c>
      <c r="J241" s="32">
        <v>18371</v>
      </c>
      <c r="K241" s="33" t="str">
        <f t="shared" si="29"/>
        <v>60歳</v>
      </c>
      <c r="L241" s="35" t="s">
        <v>45</v>
      </c>
      <c r="M241" s="35" t="str">
        <f t="shared" si="30"/>
        <v>還暦</v>
      </c>
      <c r="N241" s="36" t="str">
        <f t="shared" si="31"/>
        <v>埼玉:還暦</v>
      </c>
      <c r="O241" s="37">
        <v>11</v>
      </c>
      <c r="P241" s="38">
        <f t="shared" si="32"/>
      </c>
      <c r="Q241" s="38">
        <f t="shared" si="33"/>
      </c>
      <c r="R241" s="38">
        <f t="shared" si="34"/>
      </c>
      <c r="S241" s="38" t="str">
        <f t="shared" si="35"/>
        <v>○</v>
      </c>
      <c r="T241" s="47" t="s">
        <v>8</v>
      </c>
      <c r="U241" s="39"/>
      <c r="V241" s="47"/>
      <c r="W241" s="48"/>
      <c r="X241" s="41" t="s">
        <v>572</v>
      </c>
      <c r="Y241" s="50" t="s">
        <v>43</v>
      </c>
      <c r="Z241" s="51"/>
      <c r="AA241" s="43" t="s">
        <v>8</v>
      </c>
      <c r="AB241" s="51"/>
      <c r="AC241" s="26"/>
      <c r="AD241" s="26">
        <v>10</v>
      </c>
      <c r="AE241" s="26">
        <v>10</v>
      </c>
      <c r="AF241" s="44"/>
    </row>
    <row r="242" spans="1:32" s="45" customFormat="1" ht="22.5" customHeight="1">
      <c r="A242" s="26">
        <v>524</v>
      </c>
      <c r="B242" s="26" t="s">
        <v>0</v>
      </c>
      <c r="C242" s="26">
        <v>119</v>
      </c>
      <c r="D242" s="26" t="s">
        <v>9</v>
      </c>
      <c r="E242" s="27" t="str">
        <f t="shared" si="28"/>
        <v>きく-119-B</v>
      </c>
      <c r="F242" s="28" t="s">
        <v>8</v>
      </c>
      <c r="G242" s="29"/>
      <c r="H242" s="30" t="s">
        <v>328</v>
      </c>
      <c r="I242" s="31" t="s">
        <v>365</v>
      </c>
      <c r="J242" s="32">
        <v>19127</v>
      </c>
      <c r="K242" s="33" t="str">
        <f t="shared" si="29"/>
        <v>58歳</v>
      </c>
      <c r="L242" s="34" t="s">
        <v>129</v>
      </c>
      <c r="M242" s="35" t="str">
        <f t="shared" si="30"/>
        <v>きく優勝</v>
      </c>
      <c r="N242" s="36" t="str">
        <f t="shared" si="31"/>
        <v>群馬:きく優勝</v>
      </c>
      <c r="O242" s="37">
        <v>10</v>
      </c>
      <c r="P242" s="38">
        <f t="shared" si="32"/>
      </c>
      <c r="Q242" s="38">
        <f t="shared" si="33"/>
      </c>
      <c r="R242" s="38">
        <f t="shared" si="34"/>
      </c>
      <c r="S242" s="38">
        <f t="shared" si="35"/>
      </c>
      <c r="T242" s="39"/>
      <c r="U242" s="39" t="s">
        <v>8</v>
      </c>
      <c r="V242" s="39" t="s">
        <v>336</v>
      </c>
      <c r="W242" s="40" t="s">
        <v>329</v>
      </c>
      <c r="X242" s="41" t="s">
        <v>572</v>
      </c>
      <c r="Y242" s="42" t="s">
        <v>43</v>
      </c>
      <c r="Z242" s="26"/>
      <c r="AA242" s="43" t="s">
        <v>8</v>
      </c>
      <c r="AB242" s="26"/>
      <c r="AC242" s="26"/>
      <c r="AD242" s="26">
        <v>10</v>
      </c>
      <c r="AE242" s="26">
        <v>10</v>
      </c>
      <c r="AF242" s="44"/>
    </row>
    <row r="243" spans="1:32" s="45" customFormat="1" ht="22.5" customHeight="1">
      <c r="A243" s="26">
        <v>525</v>
      </c>
      <c r="B243" s="26" t="s">
        <v>0</v>
      </c>
      <c r="C243" s="26">
        <v>120</v>
      </c>
      <c r="D243" s="26" t="s">
        <v>7</v>
      </c>
      <c r="E243" s="27" t="str">
        <f t="shared" si="28"/>
        <v>きく-120-A</v>
      </c>
      <c r="F243" s="28" t="s">
        <v>8</v>
      </c>
      <c r="G243" s="28"/>
      <c r="H243" s="46" t="s">
        <v>330</v>
      </c>
      <c r="I243" s="31" t="s">
        <v>352</v>
      </c>
      <c r="J243" s="32">
        <v>20325</v>
      </c>
      <c r="K243" s="33" t="str">
        <f t="shared" si="29"/>
        <v>55歳</v>
      </c>
      <c r="L243" s="35" t="s">
        <v>56</v>
      </c>
      <c r="M243" s="35">
        <f t="shared" si="30"/>
      </c>
      <c r="N243" s="36" t="str">
        <f t="shared" si="31"/>
        <v>北海道:</v>
      </c>
      <c r="O243" s="37">
        <v>1</v>
      </c>
      <c r="P243" s="38">
        <f t="shared" si="32"/>
      </c>
      <c r="Q243" s="38">
        <f t="shared" si="33"/>
      </c>
      <c r="R243" s="38">
        <f t="shared" si="34"/>
      </c>
      <c r="S243" s="38">
        <f t="shared" si="35"/>
      </c>
      <c r="T243" s="47" t="s">
        <v>8</v>
      </c>
      <c r="U243" s="39"/>
      <c r="V243" s="47"/>
      <c r="W243" s="48"/>
      <c r="X243" s="41" t="s">
        <v>572</v>
      </c>
      <c r="Y243" s="50" t="s">
        <v>43</v>
      </c>
      <c r="Z243" s="51"/>
      <c r="AA243" s="43" t="s">
        <v>8</v>
      </c>
      <c r="AB243" s="51"/>
      <c r="AC243" s="26"/>
      <c r="AD243" s="26">
        <v>1</v>
      </c>
      <c r="AE243" s="26">
        <v>1</v>
      </c>
      <c r="AF243" s="44"/>
    </row>
    <row r="244" spans="1:32" s="45" customFormat="1" ht="22.5" customHeight="1">
      <c r="A244" s="26">
        <v>526</v>
      </c>
      <c r="B244" s="26" t="s">
        <v>0</v>
      </c>
      <c r="C244" s="26">
        <v>120</v>
      </c>
      <c r="D244" s="26" t="s">
        <v>9</v>
      </c>
      <c r="E244" s="27" t="str">
        <f t="shared" si="28"/>
        <v>きく-120-B</v>
      </c>
      <c r="F244" s="28" t="s">
        <v>8</v>
      </c>
      <c r="G244" s="29"/>
      <c r="H244" s="30" t="s">
        <v>331</v>
      </c>
      <c r="I244" s="31" t="s">
        <v>334</v>
      </c>
      <c r="J244" s="32">
        <v>19943</v>
      </c>
      <c r="K244" s="33" t="str">
        <f t="shared" si="29"/>
        <v>56歳</v>
      </c>
      <c r="L244" s="34" t="s">
        <v>56</v>
      </c>
      <c r="M244" s="35">
        <f t="shared" si="30"/>
      </c>
      <c r="N244" s="36" t="str">
        <f t="shared" si="31"/>
        <v>北海道:</v>
      </c>
      <c r="O244" s="37">
        <v>1</v>
      </c>
      <c r="P244" s="38">
        <f t="shared" si="32"/>
      </c>
      <c r="Q244" s="38">
        <f t="shared" si="33"/>
      </c>
      <c r="R244" s="38">
        <f t="shared" si="34"/>
      </c>
      <c r="S244" s="38">
        <f t="shared" si="35"/>
      </c>
      <c r="T244" s="39" t="s">
        <v>8</v>
      </c>
      <c r="U244" s="39"/>
      <c r="V244" s="39"/>
      <c r="W244" s="40"/>
      <c r="X244" s="41" t="s">
        <v>572</v>
      </c>
      <c r="Y244" s="42" t="s">
        <v>43</v>
      </c>
      <c r="Z244" s="26"/>
      <c r="AA244" s="43" t="s">
        <v>8</v>
      </c>
      <c r="AB244" s="26"/>
      <c r="AC244" s="26"/>
      <c r="AD244" s="26">
        <v>1</v>
      </c>
      <c r="AE244" s="26">
        <v>1</v>
      </c>
      <c r="AF244" s="44"/>
    </row>
    <row r="245" spans="1:33" s="115" customFormat="1" ht="22.5" customHeight="1">
      <c r="A245" s="26">
        <v>527</v>
      </c>
      <c r="B245" s="26" t="s">
        <v>0</v>
      </c>
      <c r="C245" s="26">
        <v>121</v>
      </c>
      <c r="D245" s="26" t="s">
        <v>7</v>
      </c>
      <c r="E245" s="27" t="str">
        <f t="shared" si="28"/>
        <v>きく-121-A</v>
      </c>
      <c r="F245" s="28" t="s">
        <v>8</v>
      </c>
      <c r="G245" s="28"/>
      <c r="H245" s="46" t="s">
        <v>332</v>
      </c>
      <c r="I245" s="31" t="s">
        <v>451</v>
      </c>
      <c r="J245" s="32">
        <v>19407</v>
      </c>
      <c r="K245" s="33" t="str">
        <f t="shared" si="29"/>
        <v>58歳</v>
      </c>
      <c r="L245" s="35" t="s">
        <v>68</v>
      </c>
      <c r="M245" s="35">
        <f t="shared" si="30"/>
      </c>
      <c r="N245" s="36" t="str">
        <f t="shared" si="31"/>
        <v>京都:</v>
      </c>
      <c r="O245" s="37">
        <v>26</v>
      </c>
      <c r="P245" s="38">
        <f t="shared" si="32"/>
      </c>
      <c r="Q245" s="38">
        <f t="shared" si="33"/>
      </c>
      <c r="R245" s="38">
        <f t="shared" si="34"/>
      </c>
      <c r="S245" s="38">
        <f t="shared" si="35"/>
      </c>
      <c r="T245" s="47"/>
      <c r="U245" s="39" t="s">
        <v>8</v>
      </c>
      <c r="V245" s="47" t="s">
        <v>336</v>
      </c>
      <c r="W245" s="48"/>
      <c r="X245" s="41" t="s">
        <v>572</v>
      </c>
      <c r="Y245" s="50" t="s">
        <v>43</v>
      </c>
      <c r="Z245" s="51"/>
      <c r="AA245" s="43" t="s">
        <v>8</v>
      </c>
      <c r="AB245" s="51"/>
      <c r="AC245" s="26" t="s">
        <v>609</v>
      </c>
      <c r="AD245" s="26">
        <v>6</v>
      </c>
      <c r="AE245" s="26"/>
      <c r="AF245" s="44"/>
      <c r="AG245" s="45"/>
    </row>
    <row r="246" spans="1:33" s="115" customFormat="1" ht="22.5" customHeight="1">
      <c r="A246" s="26">
        <v>528</v>
      </c>
      <c r="B246" s="26" t="s">
        <v>0</v>
      </c>
      <c r="C246" s="26">
        <v>121</v>
      </c>
      <c r="D246" s="26" t="s">
        <v>9</v>
      </c>
      <c r="E246" s="27" t="str">
        <f t="shared" si="28"/>
        <v>きく-121-B</v>
      </c>
      <c r="F246" s="28" t="s">
        <v>8</v>
      </c>
      <c r="G246" s="29"/>
      <c r="H246" s="30" t="s">
        <v>333</v>
      </c>
      <c r="I246" s="31" t="s">
        <v>446</v>
      </c>
      <c r="J246" s="32">
        <v>19203</v>
      </c>
      <c r="K246" s="33" t="str">
        <f t="shared" si="29"/>
        <v>58歳</v>
      </c>
      <c r="L246" s="34" t="s">
        <v>68</v>
      </c>
      <c r="M246" s="35">
        <f t="shared" si="30"/>
      </c>
      <c r="N246" s="36" t="str">
        <f t="shared" si="31"/>
        <v>京都:</v>
      </c>
      <c r="O246" s="37">
        <v>26</v>
      </c>
      <c r="P246" s="38">
        <f t="shared" si="32"/>
      </c>
      <c r="Q246" s="38">
        <f t="shared" si="33"/>
      </c>
      <c r="R246" s="38">
        <f t="shared" si="34"/>
      </c>
      <c r="S246" s="38">
        <f t="shared" si="35"/>
      </c>
      <c r="T246" s="39" t="s">
        <v>8</v>
      </c>
      <c r="U246" s="39"/>
      <c r="V246" s="39"/>
      <c r="W246" s="40"/>
      <c r="X246" s="41" t="s">
        <v>572</v>
      </c>
      <c r="Y246" s="42" t="s">
        <v>43</v>
      </c>
      <c r="Z246" s="26"/>
      <c r="AA246" s="43" t="s">
        <v>8</v>
      </c>
      <c r="AB246" s="26"/>
      <c r="AC246" s="26"/>
      <c r="AD246" s="26">
        <v>6</v>
      </c>
      <c r="AE246" s="26"/>
      <c r="AF246" s="44"/>
      <c r="AG246" s="45"/>
    </row>
    <row r="247" spans="1:33" s="45" customFormat="1" ht="22.5" customHeight="1">
      <c r="A247" s="98">
        <v>406</v>
      </c>
      <c r="B247" s="98" t="s">
        <v>0</v>
      </c>
      <c r="C247" s="98" t="s">
        <v>634</v>
      </c>
      <c r="D247" s="98" t="s">
        <v>9</v>
      </c>
      <c r="E247" s="99" t="str">
        <f>B247&amp;"-"&amp;C247&amp;"-"&amp;D247</f>
        <v>きく-変更60-B</v>
      </c>
      <c r="F247" s="100" t="s">
        <v>8</v>
      </c>
      <c r="G247" s="101"/>
      <c r="H247" s="102" t="s">
        <v>199</v>
      </c>
      <c r="I247" s="103" t="s">
        <v>588</v>
      </c>
      <c r="J247" s="104">
        <v>20139</v>
      </c>
      <c r="K247" s="105" t="str">
        <f>IF(J247="","",DATEDIF(J247,"2011/4/1","y")&amp;"歳")</f>
        <v>56歳</v>
      </c>
      <c r="L247" s="98" t="s">
        <v>88</v>
      </c>
      <c r="M247" s="106">
        <f>IF(K247="60歳","還暦",IF(K247="70歳","古希",IF(K247="77歳","喜寿",IF(K247&gt;="80歳","長寿",""))))&amp;IF(W247="優勝",V247&amp;W247,"")</f>
      </c>
      <c r="N247" s="107" t="str">
        <f>L247&amp;":"&amp;M247</f>
        <v>兵庫:</v>
      </c>
      <c r="O247" s="108">
        <v>28</v>
      </c>
      <c r="P247" s="101">
        <f>IF(K247&gt;="80歳","○","")</f>
      </c>
      <c r="Q247" s="101">
        <f>IF(K247="77歳","○","")</f>
      </c>
      <c r="R247" s="101">
        <f>IF(K247="70歳","○","")</f>
      </c>
      <c r="S247" s="101">
        <f t="shared" si="35"/>
      </c>
      <c r="T247" s="109" t="s">
        <v>8</v>
      </c>
      <c r="U247" s="109"/>
      <c r="V247" s="109"/>
      <c r="W247" s="110"/>
      <c r="X247" s="111" t="s">
        <v>572</v>
      </c>
      <c r="Y247" s="112" t="s">
        <v>43</v>
      </c>
      <c r="Z247" s="98"/>
      <c r="AA247" s="113" t="s">
        <v>8</v>
      </c>
      <c r="AB247" s="98"/>
      <c r="AC247" s="98"/>
      <c r="AD247" s="98"/>
      <c r="AE247" s="98"/>
      <c r="AF247" s="114"/>
      <c r="AG247" s="115"/>
    </row>
    <row r="248" spans="1:32" s="25" customFormat="1" ht="18.75" customHeight="1">
      <c r="A248" s="12"/>
      <c r="B248" s="12"/>
      <c r="C248" s="13"/>
      <c r="D248" s="12"/>
      <c r="E248" s="14"/>
      <c r="F248" s="15">
        <f>COUNTIF(F3:F244,"○")</f>
        <v>242</v>
      </c>
      <c r="G248" s="15">
        <f>COUNTIF(G3:G244,"○")</f>
        <v>0</v>
      </c>
      <c r="H248" s="16"/>
      <c r="I248" s="17"/>
      <c r="J248" s="18"/>
      <c r="K248" s="19"/>
      <c r="L248" s="12"/>
      <c r="M248" s="20"/>
      <c r="N248" s="21"/>
      <c r="O248" s="13"/>
      <c r="P248" s="22">
        <f aca="true" t="shared" si="36" ref="P248:U248">COUNTIF(P3:P244,"○")</f>
        <v>0</v>
      </c>
      <c r="Q248" s="22">
        <f t="shared" si="36"/>
        <v>0</v>
      </c>
      <c r="R248" s="22">
        <f t="shared" si="36"/>
        <v>0</v>
      </c>
      <c r="S248" s="22">
        <f t="shared" si="36"/>
        <v>24</v>
      </c>
      <c r="T248" s="13">
        <f t="shared" si="36"/>
        <v>117</v>
      </c>
      <c r="U248" s="13">
        <f t="shared" si="36"/>
        <v>125</v>
      </c>
      <c r="V248" s="13"/>
      <c r="W248" s="13"/>
      <c r="X248" s="12">
        <f>COUNTIF(X3:X244,"○")</f>
        <v>218</v>
      </c>
      <c r="Y248" s="12"/>
      <c r="Z248" s="12">
        <f>COUNTIF(Z3:Z244,"○")</f>
        <v>0</v>
      </c>
      <c r="AA248" s="23">
        <f>COUNTIF(AA3:AA244,"○")</f>
        <v>242</v>
      </c>
      <c r="AB248" s="12">
        <f>COUNTIF(AB3:AB244,"○")</f>
        <v>0</v>
      </c>
      <c r="AC248" s="12"/>
      <c r="AD248" s="24"/>
      <c r="AE248" s="24"/>
      <c r="AF248" s="24"/>
    </row>
    <row r="249" spans="1:32" s="25" customFormat="1" ht="18.75" customHeight="1">
      <c r="A249" s="12"/>
      <c r="B249" s="12"/>
      <c r="C249" s="13"/>
      <c r="D249" s="12"/>
      <c r="E249" s="14"/>
      <c r="F249" s="15"/>
      <c r="G249" s="15"/>
      <c r="H249" s="16"/>
      <c r="I249" s="17"/>
      <c r="J249" s="18"/>
      <c r="K249" s="19"/>
      <c r="L249" s="12"/>
      <c r="M249" s="20"/>
      <c r="N249" s="21"/>
      <c r="O249" s="13"/>
      <c r="P249" s="22"/>
      <c r="Q249" s="22"/>
      <c r="R249" s="22"/>
      <c r="S249" s="22"/>
      <c r="T249" s="13"/>
      <c r="U249" s="13"/>
      <c r="V249" s="13"/>
      <c r="W249" s="13"/>
      <c r="X249" s="12"/>
      <c r="Y249" s="12"/>
      <c r="Z249" s="12"/>
      <c r="AA249" s="23"/>
      <c r="AB249" s="12"/>
      <c r="AC249" s="12"/>
      <c r="AD249" s="24"/>
      <c r="AE249" s="24"/>
      <c r="AF249" s="24"/>
    </row>
    <row r="250" spans="1:32" s="25" customFormat="1" ht="18.75" customHeight="1">
      <c r="A250" s="12"/>
      <c r="B250" s="12"/>
      <c r="C250" s="13"/>
      <c r="D250" s="12"/>
      <c r="E250" s="14"/>
      <c r="F250" s="15"/>
      <c r="G250" s="15"/>
      <c r="H250" s="16"/>
      <c r="I250" s="17"/>
      <c r="J250" s="12"/>
      <c r="K250" s="19"/>
      <c r="L250" s="12"/>
      <c r="M250" s="20"/>
      <c r="N250" s="21"/>
      <c r="O250" s="13"/>
      <c r="P250" s="22"/>
      <c r="Q250" s="22"/>
      <c r="R250" s="22"/>
      <c r="S250" s="22"/>
      <c r="T250" s="13"/>
      <c r="U250" s="13"/>
      <c r="V250" s="13"/>
      <c r="W250" s="13"/>
      <c r="X250" s="12"/>
      <c r="Y250" s="12"/>
      <c r="Z250" s="12"/>
      <c r="AA250" s="23"/>
      <c r="AB250" s="12"/>
      <c r="AC250" s="12"/>
      <c r="AD250" s="24"/>
      <c r="AE250" s="24"/>
      <c r="AF250" s="24"/>
    </row>
  </sheetData>
  <sheetProtection/>
  <mergeCells count="24">
    <mergeCell ref="AB1:AB2"/>
    <mergeCell ref="AD1:AF1"/>
    <mergeCell ref="AC1:AC2"/>
    <mergeCell ref="M1:M2"/>
    <mergeCell ref="N1:N2"/>
    <mergeCell ref="O1:O2"/>
    <mergeCell ref="P1:S1"/>
    <mergeCell ref="T1:W1"/>
    <mergeCell ref="X1:X2"/>
    <mergeCell ref="Y1:Y2"/>
    <mergeCell ref="Z1:Z2"/>
    <mergeCell ref="AA1:AA2"/>
    <mergeCell ref="K1:K2"/>
    <mergeCell ref="L1:L2"/>
    <mergeCell ref="G1:G2"/>
    <mergeCell ref="H1:H2"/>
    <mergeCell ref="I1:I2"/>
    <mergeCell ref="J1:J2"/>
    <mergeCell ref="E1:E2"/>
    <mergeCell ref="F1:F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scale="64" r:id="rId1"/>
  <rowBreaks count="1" manualBreakCount="1">
    <brk id="212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S76"/>
  <sheetViews>
    <sheetView showGridLines="0" tabSelected="1" view="pageBreakPreview" zoomScale="70" zoomScaleNormal="75" zoomScaleSheetLayoutView="70" zoomScalePageLayoutView="0" workbookViewId="0" topLeftCell="C4">
      <selection activeCell="BF38" sqref="BF38"/>
    </sheetView>
  </sheetViews>
  <sheetFormatPr defaultColWidth="9.00390625" defaultRowHeight="13.5"/>
  <cols>
    <col min="1" max="1" width="4.00390625" style="287" customWidth="1"/>
    <col min="2" max="2" width="2.625" style="287" customWidth="1"/>
    <col min="3" max="3" width="16.25390625" style="287" customWidth="1"/>
    <col min="4" max="4" width="3.75390625" style="287" customWidth="1"/>
    <col min="5" max="5" width="16.25390625" style="287" customWidth="1"/>
    <col min="6" max="6" width="2.50390625" style="287" customWidth="1"/>
    <col min="7" max="7" width="9.375" style="287" customWidth="1"/>
    <col min="8" max="8" width="2.50390625" style="287" customWidth="1"/>
    <col min="9" max="9" width="1.25" style="287" customWidth="1"/>
    <col min="10" max="14" width="3.125" style="288" customWidth="1"/>
    <col min="15" max="18" width="3.125" style="146" customWidth="1"/>
    <col min="19" max="27" width="3.125" style="147" customWidth="1"/>
    <col min="28" max="28" width="2.50390625" style="289" customWidth="1"/>
    <col min="29" max="29" width="16.25390625" style="289" customWidth="1"/>
    <col min="30" max="30" width="3.75390625" style="289" customWidth="1"/>
    <col min="31" max="31" width="16.25390625" style="289" customWidth="1"/>
    <col min="32" max="32" width="2.50390625" style="289" customWidth="1"/>
    <col min="33" max="33" width="9.375" style="289" customWidth="1"/>
    <col min="34" max="34" width="2.50390625" style="289" customWidth="1"/>
    <col min="35" max="35" width="4.50390625" style="287" bestFit="1" customWidth="1"/>
    <col min="36" max="36" width="4.00390625" style="287" customWidth="1"/>
    <col min="37" max="37" width="2.625" style="287" customWidth="1"/>
    <col min="38" max="38" width="16.25390625" style="287" customWidth="1"/>
    <col min="39" max="39" width="3.75390625" style="287" customWidth="1"/>
    <col min="40" max="40" width="16.25390625" style="287" customWidth="1"/>
    <col min="41" max="41" width="2.50390625" style="287" customWidth="1"/>
    <col min="42" max="42" width="9.375" style="287" customWidth="1"/>
    <col min="43" max="43" width="2.50390625" style="287" customWidth="1"/>
    <col min="44" max="44" width="1.25" style="287" customWidth="1"/>
    <col min="45" max="49" width="3.125" style="288" customWidth="1"/>
    <col min="50" max="53" width="3.125" style="146" customWidth="1"/>
    <col min="54" max="61" width="3.125" style="147" customWidth="1"/>
    <col min="62" max="62" width="2.50390625" style="289" customWidth="1"/>
    <col min="63" max="63" width="16.25390625" style="289" customWidth="1"/>
    <col min="64" max="64" width="3.75390625" style="289" customWidth="1"/>
    <col min="65" max="65" width="16.25390625" style="289" customWidth="1"/>
    <col min="66" max="66" width="2.50390625" style="289" customWidth="1"/>
    <col min="67" max="67" width="9.375" style="289" customWidth="1"/>
    <col min="68" max="68" width="2.50390625" style="289" customWidth="1"/>
    <col min="69" max="69" width="6.375" style="287" bestFit="1" customWidth="1"/>
    <col min="70" max="16384" width="9.00390625" style="287" customWidth="1"/>
  </cols>
  <sheetData>
    <row r="1" spans="1:69" ht="19.5" customHeight="1" thickBot="1">
      <c r="A1" s="373">
        <v>1</v>
      </c>
      <c r="B1" s="381" t="s">
        <v>571</v>
      </c>
      <c r="C1" s="370" t="str">
        <f>VLOOKUP("きく-"&amp;A1&amp;"-A",'選手データ（きく）'!E:L,4,0)</f>
        <v>笠井公子</v>
      </c>
      <c r="D1" s="372" t="s">
        <v>4</v>
      </c>
      <c r="E1" s="370" t="str">
        <f>VLOOKUP("きく-"&amp;A1&amp;"-B",'選手データ（きく）'!E:L,4,0)</f>
        <v>飯塚紀子</v>
      </c>
      <c r="F1" s="372" t="s">
        <v>5</v>
      </c>
      <c r="G1" s="141" t="str">
        <f>VLOOKUP("きく-"&amp;A1&amp;"-A",'選手データ（きく）'!E:L,8,0)</f>
        <v>愛媛</v>
      </c>
      <c r="H1" s="371" t="s">
        <v>6</v>
      </c>
      <c r="I1" s="335"/>
      <c r="J1" s="142" t="s">
        <v>571</v>
      </c>
      <c r="K1" s="142"/>
      <c r="L1" s="143"/>
      <c r="M1" s="143"/>
      <c r="N1" s="144" t="s">
        <v>571</v>
      </c>
      <c r="O1" s="145"/>
      <c r="W1" s="148" t="s">
        <v>570</v>
      </c>
      <c r="X1" s="148"/>
      <c r="Y1" s="148"/>
      <c r="Z1" s="148"/>
      <c r="AA1" s="148" t="s">
        <v>570</v>
      </c>
      <c r="AC1" s="370" t="str">
        <f>VLOOKUP("きく-"&amp;AI1&amp;"-A",'選手データ（きく）'!E:L,4,0)</f>
        <v>菅　　敦子</v>
      </c>
      <c r="AD1" s="372" t="s">
        <v>1</v>
      </c>
      <c r="AE1" s="370" t="str">
        <f>VLOOKUP("きく-"&amp;AI1&amp;"-B",'選手データ（きく）'!E:L,4,0)</f>
        <v>木村弘子</v>
      </c>
      <c r="AF1" s="372" t="s">
        <v>2</v>
      </c>
      <c r="AG1" s="370" t="str">
        <f>VLOOKUP("きく-"&amp;AI1&amp;"-A",'選手データ（きく）'!E:L,8,0)</f>
        <v>兵庫</v>
      </c>
      <c r="AH1" s="371" t="s">
        <v>3</v>
      </c>
      <c r="AI1" s="373">
        <v>32</v>
      </c>
      <c r="AJ1" s="373">
        <v>62</v>
      </c>
      <c r="AK1" s="333"/>
      <c r="AL1" s="370" t="str">
        <f>VLOOKUP("きく-"&amp;AJ1&amp;"-A",'選手データ（きく）'!E:L,4,0)</f>
        <v>立崎千代子</v>
      </c>
      <c r="AM1" s="372" t="s">
        <v>4</v>
      </c>
      <c r="AN1" s="370" t="str">
        <f>VLOOKUP("きく-"&amp;AJ1&amp;"-B",'選手データ（きく）'!E:L,4,0)</f>
        <v>菅井洋子</v>
      </c>
      <c r="AO1" s="372" t="s">
        <v>5</v>
      </c>
      <c r="AP1" s="370" t="str">
        <f>VLOOKUP("きく-"&amp;AJ1&amp;"-A",'選手データ（きく）'!E:L,8,0)</f>
        <v>千葉</v>
      </c>
      <c r="AQ1" s="371" t="s">
        <v>3</v>
      </c>
      <c r="AR1" s="335"/>
      <c r="AS1" s="149" t="s">
        <v>570</v>
      </c>
      <c r="AT1" s="149"/>
      <c r="AU1" s="149"/>
      <c r="AV1" s="149"/>
      <c r="AW1" s="149" t="s">
        <v>570</v>
      </c>
      <c r="BF1" s="148" t="s">
        <v>570</v>
      </c>
      <c r="BG1" s="148"/>
      <c r="BH1" s="148"/>
      <c r="BI1" s="148" t="s">
        <v>570</v>
      </c>
      <c r="BK1" s="370" t="str">
        <f>VLOOKUP("きく-"&amp;BQ1&amp;"-A",'選手データ（きく）'!E:L,4,0)</f>
        <v>大杉眞知子</v>
      </c>
      <c r="BL1" s="372" t="s">
        <v>1</v>
      </c>
      <c r="BM1" s="370" t="str">
        <f>VLOOKUP("きく-"&amp;BQ1&amp;"-B",'選手データ（きく）'!E:L,4,0)</f>
        <v>中川豊実</v>
      </c>
      <c r="BN1" s="372" t="s">
        <v>2</v>
      </c>
      <c r="BO1" s="370" t="str">
        <f>VLOOKUP("きく-"&amp;BQ1&amp;"-A",'選手データ（きく）'!E:L,8,0)</f>
        <v>京都</v>
      </c>
      <c r="BP1" s="371" t="s">
        <v>3</v>
      </c>
      <c r="BQ1" s="373">
        <v>92</v>
      </c>
    </row>
    <row r="2" spans="1:69" ht="19.5" customHeight="1" thickTop="1">
      <c r="A2" s="373"/>
      <c r="B2" s="381"/>
      <c r="C2" s="370"/>
      <c r="D2" s="372"/>
      <c r="E2" s="370"/>
      <c r="F2" s="372"/>
      <c r="G2" s="150" t="str">
        <f>IF(VLOOKUP("きく-"&amp;A1&amp;"-B",'選手データ（きく）'!E:L,8,0)=G1,"",VLOOKUP("きく-"&amp;A1&amp;"-B",'選手データ（きく）'!E:L,8,0))</f>
        <v>埼玉</v>
      </c>
      <c r="H2" s="371"/>
      <c r="I2" s="335"/>
      <c r="J2" s="151"/>
      <c r="K2" s="152"/>
      <c r="L2" s="151"/>
      <c r="M2" s="151"/>
      <c r="N2" s="153"/>
      <c r="V2" s="154"/>
      <c r="Z2" s="155"/>
      <c r="AC2" s="370"/>
      <c r="AD2" s="372"/>
      <c r="AE2" s="370"/>
      <c r="AF2" s="372"/>
      <c r="AG2" s="370">
        <f>IF(VLOOKUP("きく-"&amp;AI1&amp;"-B",'選手データ（きく）'!E:L,8,0)=AG1,"",VLOOKUP("きく-"&amp;AI1&amp;"-B",'選手データ（きく）'!E:L,8,0))</f>
      </c>
      <c r="AH2" s="371"/>
      <c r="AI2" s="373"/>
      <c r="AJ2" s="373"/>
      <c r="AK2" s="333"/>
      <c r="AL2" s="370"/>
      <c r="AM2" s="372"/>
      <c r="AN2" s="370"/>
      <c r="AO2" s="372"/>
      <c r="AP2" s="370">
        <f>IF(VLOOKUP("きく-"&amp;AJ1&amp;"-B",'選手データ（きく）'!E:L,8,0)=AP1,"",VLOOKUP("きく-"&amp;AJ1&amp;"-B",'選手データ（きく）'!E:L,8,0))</f>
      </c>
      <c r="AQ2" s="371"/>
      <c r="AR2" s="335"/>
      <c r="AS2" s="156"/>
      <c r="AT2" s="157"/>
      <c r="AU2" s="157"/>
      <c r="AV2" s="157"/>
      <c r="AW2" s="158"/>
      <c r="BE2" s="154"/>
      <c r="BH2" s="155"/>
      <c r="BK2" s="370"/>
      <c r="BL2" s="372"/>
      <c r="BM2" s="370"/>
      <c r="BN2" s="372"/>
      <c r="BO2" s="370">
        <f>IF(VLOOKUP("きく-"&amp;BQ1&amp;"-B",'選手データ（きく）'!E:L,8,0)=BO1,"",VLOOKUP("きく-"&amp;BQ1&amp;"-B",'選手データ（きく）'!E:L,8,0))</f>
      </c>
      <c r="BP2" s="371"/>
      <c r="BQ2" s="373"/>
    </row>
    <row r="3" spans="1:69" ht="19.5" customHeight="1" thickBot="1">
      <c r="A3" s="373">
        <v>2</v>
      </c>
      <c r="B3" s="333"/>
      <c r="C3" s="370" t="str">
        <f>VLOOKUP("きく-"&amp;A3&amp;"-A",'選手データ（きく）'!E:L,4,0)</f>
        <v>浜田三従</v>
      </c>
      <c r="D3" s="372" t="s">
        <v>4</v>
      </c>
      <c r="E3" s="370" t="str">
        <f>VLOOKUP("きく-"&amp;A3&amp;"-B",'選手データ（きく）'!E:L,4,0)</f>
        <v>山田鈴子</v>
      </c>
      <c r="F3" s="372" t="s">
        <v>5</v>
      </c>
      <c r="G3" s="370" t="str">
        <f>VLOOKUP("きく-"&amp;A3&amp;"-A",'選手データ（きく）'!E:L,8,0)</f>
        <v>大阪</v>
      </c>
      <c r="H3" s="371" t="s">
        <v>6</v>
      </c>
      <c r="I3" s="335"/>
      <c r="J3" s="159"/>
      <c r="K3" s="160">
        <v>0</v>
      </c>
      <c r="L3" s="161">
        <v>1</v>
      </c>
      <c r="M3" s="161"/>
      <c r="N3" s="162"/>
      <c r="O3" s="163" t="s">
        <v>570</v>
      </c>
      <c r="P3" s="145"/>
      <c r="U3" s="164"/>
      <c r="V3" s="165">
        <v>2</v>
      </c>
      <c r="W3" s="166"/>
      <c r="X3" s="167"/>
      <c r="Y3" s="167" t="s">
        <v>570</v>
      </c>
      <c r="Z3" s="168"/>
      <c r="AA3" s="167"/>
      <c r="AC3" s="370" t="str">
        <f>VLOOKUP("きく-"&amp;AI3&amp;"-A",'選手データ（きく）'!E:L,4,0)</f>
        <v>佐藤美喜子</v>
      </c>
      <c r="AD3" s="372" t="s">
        <v>1</v>
      </c>
      <c r="AE3" s="370" t="str">
        <f>VLOOKUP("きく-"&amp;AI3&amp;"-B",'選手データ（きく）'!E:L,4,0)</f>
        <v>上西千鶴子</v>
      </c>
      <c r="AF3" s="372" t="s">
        <v>2</v>
      </c>
      <c r="AG3" s="370" t="str">
        <f>VLOOKUP("きく-"&amp;AI3&amp;"-A",'選手データ（きく）'!E:L,8,0)</f>
        <v>北海道</v>
      </c>
      <c r="AH3" s="371" t="s">
        <v>3</v>
      </c>
      <c r="AI3" s="373">
        <v>33</v>
      </c>
      <c r="AJ3" s="373">
        <v>63</v>
      </c>
      <c r="AK3" s="333"/>
      <c r="AL3" s="370" t="str">
        <f>VLOOKUP("きく-"&amp;AJ3&amp;"-A",'選手データ（きく）'!E:L,4,0)</f>
        <v>角　マサ子</v>
      </c>
      <c r="AM3" s="372" t="s">
        <v>4</v>
      </c>
      <c r="AN3" s="370" t="str">
        <f>VLOOKUP("きく-"&amp;AJ3&amp;"-B",'選手データ（きく）'!E:L,4,0)</f>
        <v>比嘉洋子</v>
      </c>
      <c r="AO3" s="372" t="s">
        <v>5</v>
      </c>
      <c r="AP3" s="141" t="str">
        <f>VLOOKUP("きく-"&amp;AJ3&amp;"-A",'選手データ（きく）'!E:L,8,0)</f>
        <v>大阪</v>
      </c>
      <c r="AQ3" s="371" t="s">
        <v>3</v>
      </c>
      <c r="AR3" s="335"/>
      <c r="AS3" s="169"/>
      <c r="AT3" s="170"/>
      <c r="AU3" s="170" t="s">
        <v>570</v>
      </c>
      <c r="AV3" s="170"/>
      <c r="AW3" s="171"/>
      <c r="AX3" s="172" t="s">
        <v>570</v>
      </c>
      <c r="BD3" s="164"/>
      <c r="BE3" s="165">
        <v>3</v>
      </c>
      <c r="BF3" s="166"/>
      <c r="BG3" s="166"/>
      <c r="BH3" s="215">
        <v>1</v>
      </c>
      <c r="BI3" s="166"/>
      <c r="BK3" s="370" t="str">
        <f>VLOOKUP("きく-"&amp;BQ3&amp;"-A",'選手データ（きく）'!E:L,4,0)</f>
        <v>安原美紀子</v>
      </c>
      <c r="BL3" s="372" t="s">
        <v>1</v>
      </c>
      <c r="BM3" s="370" t="str">
        <f>VLOOKUP("きく-"&amp;BQ3&amp;"-B",'選手データ（きく）'!E:L,4,0)</f>
        <v>松本ゆき子</v>
      </c>
      <c r="BN3" s="372" t="s">
        <v>2</v>
      </c>
      <c r="BO3" s="370" t="str">
        <f>VLOOKUP("きく-"&amp;BQ3&amp;"-A",'選手データ（きく）'!E:L,8,0)</f>
        <v>島根</v>
      </c>
      <c r="BP3" s="371" t="s">
        <v>3</v>
      </c>
      <c r="BQ3" s="373">
        <v>93</v>
      </c>
    </row>
    <row r="4" spans="1:69" ht="19.5" customHeight="1" thickTop="1">
      <c r="A4" s="373"/>
      <c r="B4" s="333"/>
      <c r="C4" s="370"/>
      <c r="D4" s="372"/>
      <c r="E4" s="370"/>
      <c r="F4" s="372"/>
      <c r="G4" s="370"/>
      <c r="H4" s="371"/>
      <c r="I4" s="335"/>
      <c r="J4" s="174"/>
      <c r="K4" s="174"/>
      <c r="L4" s="175"/>
      <c r="M4" s="176"/>
      <c r="N4" s="177"/>
      <c r="O4" s="178"/>
      <c r="U4" s="164"/>
      <c r="V4" s="179"/>
      <c r="W4" s="180"/>
      <c r="X4" s="181"/>
      <c r="Y4" s="164"/>
      <c r="Z4" s="164"/>
      <c r="AA4" s="182">
        <v>1</v>
      </c>
      <c r="AC4" s="370"/>
      <c r="AD4" s="372"/>
      <c r="AE4" s="370"/>
      <c r="AF4" s="372"/>
      <c r="AG4" s="370">
        <f>IF(VLOOKUP("きく-"&amp;AI3&amp;"-B",'選手データ（きく）'!E:L,8,0)=AG3,"",VLOOKUP("きく-"&amp;AI3&amp;"-B",'選手データ（きく）'!E:L,8,0))</f>
      </c>
      <c r="AH4" s="371"/>
      <c r="AI4" s="373"/>
      <c r="AJ4" s="373"/>
      <c r="AK4" s="333"/>
      <c r="AL4" s="370"/>
      <c r="AM4" s="372"/>
      <c r="AN4" s="370"/>
      <c r="AO4" s="372"/>
      <c r="AP4" s="150" t="str">
        <f>IF(VLOOKUP("きく-"&amp;AJ3&amp;"-B",'選手データ（きく）'!E:L,8,0)=AP3,"",VLOOKUP("きく-"&amp;AJ3&amp;"-B",'選手データ（きく）'!E:L,8,0))</f>
        <v>兵庫</v>
      </c>
      <c r="AQ4" s="371"/>
      <c r="AR4" s="335"/>
      <c r="AS4" s="320">
        <v>0</v>
      </c>
      <c r="AT4" s="157"/>
      <c r="AU4" s="157"/>
      <c r="AV4" s="183"/>
      <c r="AW4" s="156"/>
      <c r="AX4" s="184"/>
      <c r="BD4" s="164"/>
      <c r="BE4" s="179"/>
      <c r="BF4" s="291"/>
      <c r="BG4" s="290"/>
      <c r="BH4" s="164"/>
      <c r="BI4" s="182">
        <v>0</v>
      </c>
      <c r="BK4" s="370"/>
      <c r="BL4" s="372"/>
      <c r="BM4" s="370"/>
      <c r="BN4" s="372"/>
      <c r="BO4" s="370">
        <f>IF(VLOOKUP("きく-"&amp;BQ3&amp;"-B",'選手データ（きく）'!E:L,8,0)=BO3,"",VLOOKUP("きく-"&amp;BQ3&amp;"-B",'選手データ（きく）'!E:L,8,0))</f>
      </c>
      <c r="BP4" s="371"/>
      <c r="BQ4" s="373"/>
    </row>
    <row r="5" spans="1:69" ht="19.5" customHeight="1" thickBot="1">
      <c r="A5" s="373">
        <v>3</v>
      </c>
      <c r="B5" s="333"/>
      <c r="C5" s="370" t="str">
        <f>VLOOKUP("きく-"&amp;A5&amp;"-A",'選手データ（きく）'!E:L,4,0)</f>
        <v>大西美稚子</v>
      </c>
      <c r="D5" s="372" t="s">
        <v>4</v>
      </c>
      <c r="E5" s="370" t="str">
        <f>VLOOKUP("きく-"&amp;A5&amp;"-B",'選手データ（きく）'!E:L,4,0)</f>
        <v>藤田准子</v>
      </c>
      <c r="F5" s="372" t="s">
        <v>5</v>
      </c>
      <c r="G5" s="370" t="str">
        <f>VLOOKUP("きく-"&amp;A5&amp;"-A",'選手データ（きく）'!E:L,8,0)</f>
        <v>三重</v>
      </c>
      <c r="H5" s="371" t="s">
        <v>6</v>
      </c>
      <c r="I5" s="335"/>
      <c r="J5" s="149"/>
      <c r="K5" s="149"/>
      <c r="L5" s="187"/>
      <c r="M5" s="188"/>
      <c r="N5" s="189"/>
      <c r="O5" s="184"/>
      <c r="U5" s="164"/>
      <c r="V5" s="180"/>
      <c r="W5" s="190"/>
      <c r="X5" s="168"/>
      <c r="Y5" s="166"/>
      <c r="Z5" s="166"/>
      <c r="AA5" s="166"/>
      <c r="AC5" s="370" t="str">
        <f>VLOOKUP("きく-"&amp;AI5&amp;"-A",'選手データ（きく）'!E:L,4,0)</f>
        <v>宗重みどり</v>
      </c>
      <c r="AD5" s="372" t="s">
        <v>1</v>
      </c>
      <c r="AE5" s="370" t="str">
        <f>VLOOKUP("きく-"&amp;AI5&amp;"-B",'選手データ（きく）'!E:L,4,0)</f>
        <v>藤森由喜子</v>
      </c>
      <c r="AF5" s="372" t="s">
        <v>2</v>
      </c>
      <c r="AG5" s="370" t="str">
        <f>VLOOKUP("きく-"&amp;AI5&amp;"-A",'選手データ（きく）'!E:L,8,0)</f>
        <v>岡山</v>
      </c>
      <c r="AH5" s="371" t="s">
        <v>3</v>
      </c>
      <c r="AI5" s="373">
        <v>34</v>
      </c>
      <c r="AJ5" s="373">
        <v>64</v>
      </c>
      <c r="AK5" s="333"/>
      <c r="AL5" s="370" t="str">
        <f>VLOOKUP("きく-"&amp;AJ5&amp;"-A",'選手データ（きく）'!E:L,4,0)</f>
        <v>矢辺篤子</v>
      </c>
      <c r="AM5" s="372" t="s">
        <v>4</v>
      </c>
      <c r="AN5" s="370" t="str">
        <f>VLOOKUP("きく-"&amp;AJ5&amp;"-B",'選手データ（きく）'!E:L,4,0)</f>
        <v>八幡久美子</v>
      </c>
      <c r="AO5" s="372" t="s">
        <v>5</v>
      </c>
      <c r="AP5" s="370" t="str">
        <f>VLOOKUP("きく-"&amp;AJ5&amp;"-A",'選手データ（きく）'!E:L,8,0)</f>
        <v>鳥取</v>
      </c>
      <c r="AQ5" s="371" t="s">
        <v>3</v>
      </c>
      <c r="AR5" s="335"/>
      <c r="AS5" s="170"/>
      <c r="AT5" s="170"/>
      <c r="AU5" s="170"/>
      <c r="AV5" s="191"/>
      <c r="AW5" s="169"/>
      <c r="AX5" s="184"/>
      <c r="BD5" s="164"/>
      <c r="BE5" s="180"/>
      <c r="BF5" s="190"/>
      <c r="BG5" s="215"/>
      <c r="BH5" s="167"/>
      <c r="BI5" s="167"/>
      <c r="BK5" s="370" t="str">
        <f>VLOOKUP("きく-"&amp;BQ5&amp;"-A",'選手データ（きく）'!E:L,4,0)</f>
        <v>足立好美</v>
      </c>
      <c r="BL5" s="372" t="s">
        <v>1</v>
      </c>
      <c r="BM5" s="370" t="str">
        <f>VLOOKUP("きく-"&amp;BQ5&amp;"-B",'選手データ（きく）'!E:L,4,0)</f>
        <v>藤好英美</v>
      </c>
      <c r="BN5" s="372" t="s">
        <v>2</v>
      </c>
      <c r="BO5" s="370" t="str">
        <f>VLOOKUP("きく-"&amp;BQ5&amp;"-A",'選手データ（きく）'!E:L,8,0)</f>
        <v>愛知</v>
      </c>
      <c r="BP5" s="371" t="s">
        <v>3</v>
      </c>
      <c r="BQ5" s="373">
        <v>94</v>
      </c>
    </row>
    <row r="6" spans="1:69" ht="19.5" customHeight="1" thickBot="1" thickTop="1">
      <c r="A6" s="373"/>
      <c r="B6" s="333"/>
      <c r="C6" s="370"/>
      <c r="D6" s="372"/>
      <c r="E6" s="370"/>
      <c r="F6" s="372"/>
      <c r="G6" s="370">
        <f>IF(VLOOKUP("きく-"&amp;A5&amp;"-B",'選手データ（きく）'!E:L,8,0)=G5,"",VLOOKUP("きく-"&amp;A5&amp;"-B",'選手データ（きく）'!E:L,8,0))</f>
      </c>
      <c r="H6" s="371"/>
      <c r="I6" s="335"/>
      <c r="J6" s="146"/>
      <c r="K6" s="194" t="s">
        <v>570</v>
      </c>
      <c r="L6" s="195" t="s">
        <v>570</v>
      </c>
      <c r="M6" s="196"/>
      <c r="N6" s="146"/>
      <c r="O6" s="184"/>
      <c r="P6" s="197">
        <v>1</v>
      </c>
      <c r="Q6" s="145"/>
      <c r="U6" s="198">
        <v>2</v>
      </c>
      <c r="V6" s="180"/>
      <c r="W6" s="182">
        <v>0</v>
      </c>
      <c r="X6" s="186"/>
      <c r="Y6" s="182">
        <v>1</v>
      </c>
      <c r="Z6" s="164"/>
      <c r="AA6" s="164"/>
      <c r="AC6" s="370"/>
      <c r="AD6" s="372"/>
      <c r="AE6" s="370"/>
      <c r="AF6" s="372"/>
      <c r="AG6" s="370">
        <f>IF(VLOOKUP("きく-"&amp;AI5&amp;"-B",'選手データ（きく）'!E:L,8,0)=AG5,"",VLOOKUP("きく-"&amp;AI5&amp;"-B",'選手データ（きく）'!E:L,8,0))</f>
      </c>
      <c r="AH6" s="371"/>
      <c r="AI6" s="373"/>
      <c r="AJ6" s="373"/>
      <c r="AK6" s="333"/>
      <c r="AL6" s="370"/>
      <c r="AM6" s="372"/>
      <c r="AN6" s="370"/>
      <c r="AO6" s="372"/>
      <c r="AP6" s="377"/>
      <c r="AQ6" s="371"/>
      <c r="AR6" s="335"/>
      <c r="AS6" s="146"/>
      <c r="AT6" s="199"/>
      <c r="AU6" s="229">
        <v>3</v>
      </c>
      <c r="AV6" s="229"/>
      <c r="AW6" s="229">
        <v>0</v>
      </c>
      <c r="AX6" s="225"/>
      <c r="AY6" s="172" t="s">
        <v>570</v>
      </c>
      <c r="BD6" s="198">
        <v>1</v>
      </c>
      <c r="BE6" s="180"/>
      <c r="BF6" s="182">
        <v>2</v>
      </c>
      <c r="BG6" s="182"/>
      <c r="BH6" s="186" t="s">
        <v>570</v>
      </c>
      <c r="BK6" s="370"/>
      <c r="BL6" s="372"/>
      <c r="BM6" s="370"/>
      <c r="BN6" s="372"/>
      <c r="BO6" s="370">
        <f>IF(VLOOKUP("きく-"&amp;BQ5&amp;"-B",'選手データ（きく）'!E:L,8,0)=BO5,"",VLOOKUP("きく-"&amp;BQ5&amp;"-B",'選手データ（きく）'!E:L,8,0))</f>
      </c>
      <c r="BP6" s="371"/>
      <c r="BQ6" s="373"/>
    </row>
    <row r="7" spans="1:69" ht="19.5" customHeight="1" thickBot="1" thickTop="1">
      <c r="A7" s="373">
        <v>4</v>
      </c>
      <c r="B7" s="333"/>
      <c r="C7" s="370" t="str">
        <f>VLOOKUP("きく-"&amp;A7&amp;"-A",'選手データ（きく）'!E:L,4,0)</f>
        <v>藤木　　幸</v>
      </c>
      <c r="D7" s="372" t="s">
        <v>4</v>
      </c>
      <c r="E7" s="370" t="str">
        <f>VLOOKUP("きく-"&amp;A7&amp;"-B",'選手データ（きく）'!E:L,4,0)</f>
        <v>井上恵子</v>
      </c>
      <c r="F7" s="372" t="s">
        <v>5</v>
      </c>
      <c r="G7" s="370" t="str">
        <f>VLOOKUP("きく-"&amp;A7&amp;"-A",'選手データ（きく）'!E:L,8,0)</f>
        <v>滋賀</v>
      </c>
      <c r="H7" s="371" t="s">
        <v>6</v>
      </c>
      <c r="I7" s="335"/>
      <c r="J7" s="201" t="s">
        <v>570</v>
      </c>
      <c r="K7" s="201"/>
      <c r="L7" s="149"/>
      <c r="M7" s="201" t="s">
        <v>570</v>
      </c>
      <c r="N7" s="145"/>
      <c r="O7" s="202"/>
      <c r="P7" s="203"/>
      <c r="U7" s="204"/>
      <c r="X7" s="148"/>
      <c r="Y7" s="148" t="s">
        <v>570</v>
      </c>
      <c r="Z7" s="201"/>
      <c r="AA7" s="201" t="s">
        <v>570</v>
      </c>
      <c r="AC7" s="370" t="str">
        <f>VLOOKUP("きく-"&amp;AI7&amp;"-A",'選手データ（きく）'!E:L,4,0)</f>
        <v>山根加代子</v>
      </c>
      <c r="AD7" s="372" t="s">
        <v>1</v>
      </c>
      <c r="AE7" s="370" t="str">
        <f>VLOOKUP("きく-"&amp;AI7&amp;"-B",'選手データ（きく）'!E:L,4,0)</f>
        <v>住田百合子</v>
      </c>
      <c r="AF7" s="372" t="s">
        <v>2</v>
      </c>
      <c r="AG7" s="370" t="str">
        <f>VLOOKUP("きく-"&amp;AI7&amp;"-A",'選手データ（きく）'!E:L,8,0)</f>
        <v>鳥取</v>
      </c>
      <c r="AH7" s="371" t="s">
        <v>3</v>
      </c>
      <c r="AI7" s="373">
        <v>35</v>
      </c>
      <c r="AJ7" s="373">
        <v>65</v>
      </c>
      <c r="AK7" s="333"/>
      <c r="AL7" s="370" t="str">
        <f>VLOOKUP("きく-"&amp;AJ7&amp;"-A",'選手データ（きく）'!E:L,4,0)</f>
        <v>葛西厚子</v>
      </c>
      <c r="AM7" s="372" t="s">
        <v>4</v>
      </c>
      <c r="AN7" s="370" t="str">
        <f>VLOOKUP("きく-"&amp;AJ7&amp;"-B",'選手データ（きく）'!E:L,4,0)</f>
        <v>大澤洋子</v>
      </c>
      <c r="AO7" s="372" t="s">
        <v>5</v>
      </c>
      <c r="AP7" s="370" t="str">
        <f>VLOOKUP("きく-"&amp;AJ7&amp;"-A",'選手データ（きく）'!E:L,8,0)</f>
        <v>埼玉</v>
      </c>
      <c r="AQ7" s="371" t="s">
        <v>3</v>
      </c>
      <c r="AR7" s="335"/>
      <c r="AS7" s="149"/>
      <c r="AT7" s="149"/>
      <c r="AU7" s="149" t="s">
        <v>570</v>
      </c>
      <c r="AV7" s="149" t="s">
        <v>570</v>
      </c>
      <c r="AW7" s="146"/>
      <c r="AX7" s="202"/>
      <c r="AY7" s="205"/>
      <c r="BD7" s="293"/>
      <c r="BE7" s="164"/>
      <c r="BF7" s="164"/>
      <c r="BG7" s="164">
        <v>1</v>
      </c>
      <c r="BI7" s="147" t="s">
        <v>570</v>
      </c>
      <c r="BK7" s="370" t="str">
        <f>VLOOKUP("きく-"&amp;BQ7&amp;"-A",'選手データ（きく）'!E:L,4,0)</f>
        <v>中村茂子</v>
      </c>
      <c r="BL7" s="372" t="s">
        <v>1</v>
      </c>
      <c r="BM7" s="370" t="str">
        <f>VLOOKUP("きく-"&amp;BQ7&amp;"-B",'選手データ（きく）'!E:L,4,0)</f>
        <v>小林洋子</v>
      </c>
      <c r="BN7" s="372" t="s">
        <v>2</v>
      </c>
      <c r="BO7" s="370" t="str">
        <f>VLOOKUP("きく-"&amp;BQ7&amp;"-A",'選手データ（きく）'!E:L,8,0)</f>
        <v>長野</v>
      </c>
      <c r="BP7" s="371" t="s">
        <v>3</v>
      </c>
      <c r="BQ7" s="373">
        <v>95</v>
      </c>
    </row>
    <row r="8" spans="1:69" ht="19.5" customHeight="1" thickTop="1">
      <c r="A8" s="373"/>
      <c r="B8" s="333"/>
      <c r="C8" s="370"/>
      <c r="D8" s="372"/>
      <c r="E8" s="370"/>
      <c r="F8" s="372"/>
      <c r="G8" s="370">
        <f>IF(VLOOKUP("きく-"&amp;A7&amp;"-B",'選手データ（きく）'!E:L,8,0)=G7,"",VLOOKUP("きく-"&amp;A7&amp;"-B",'選手データ（きく）'!E:L,8,0))</f>
      </c>
      <c r="H8" s="371"/>
      <c r="I8" s="335"/>
      <c r="J8" s="202"/>
      <c r="K8" s="146"/>
      <c r="L8" s="146"/>
      <c r="M8" s="205"/>
      <c r="N8" s="146"/>
      <c r="O8" s="202"/>
      <c r="P8" s="202"/>
      <c r="U8" s="206"/>
      <c r="W8" s="154"/>
      <c r="Y8" s="207"/>
      <c r="Z8" s="155"/>
      <c r="AC8" s="370"/>
      <c r="AD8" s="372"/>
      <c r="AE8" s="370"/>
      <c r="AF8" s="372"/>
      <c r="AG8" s="370">
        <f>IF(VLOOKUP("きく-"&amp;AI7&amp;"-B",'選手データ（きく）'!E:L,8,0)=AG7,"",VLOOKUP("きく-"&amp;AI7&amp;"-B",'選手データ（きく）'!E:L,8,0))</f>
      </c>
      <c r="AH8" s="371"/>
      <c r="AI8" s="373"/>
      <c r="AJ8" s="373"/>
      <c r="AK8" s="333"/>
      <c r="AL8" s="370"/>
      <c r="AM8" s="372"/>
      <c r="AN8" s="370"/>
      <c r="AO8" s="372"/>
      <c r="AP8" s="370">
        <f>IF(VLOOKUP("きく-"&amp;AJ7&amp;"-B",'選手データ（きく）'!E:L,8,0)=AP7,"",VLOOKUP("きく-"&amp;AJ7&amp;"-B",'選手データ（きく）'!E:L,8,0))</f>
      </c>
      <c r="AQ8" s="371"/>
      <c r="AR8" s="335"/>
      <c r="AS8" s="156"/>
      <c r="AT8" s="157"/>
      <c r="AU8" s="157"/>
      <c r="AV8" s="208"/>
      <c r="AW8" s="146"/>
      <c r="AX8" s="202"/>
      <c r="AY8" s="184"/>
      <c r="BD8" s="206"/>
      <c r="BG8" s="291"/>
      <c r="BH8" s="209"/>
      <c r="BI8" s="185"/>
      <c r="BK8" s="370"/>
      <c r="BL8" s="372"/>
      <c r="BM8" s="370"/>
      <c r="BN8" s="372"/>
      <c r="BO8" s="370">
        <f>IF(VLOOKUP("きく-"&amp;BQ7&amp;"-B",'選手データ（きく）'!E:L,8,0)=BO7,"",VLOOKUP("きく-"&amp;BQ7&amp;"-B",'選手データ（きく）'!E:L,8,0))</f>
      </c>
      <c r="BP8" s="371"/>
      <c r="BQ8" s="373"/>
    </row>
    <row r="9" spans="1:69" ht="19.5" customHeight="1" thickBot="1">
      <c r="A9" s="373">
        <v>5</v>
      </c>
      <c r="B9" s="333"/>
      <c r="C9" s="370" t="str">
        <f>VLOOKUP("きく-"&amp;A9&amp;"-A",'選手データ（きく）'!E:L,4,0)</f>
        <v>勝見弘子</v>
      </c>
      <c r="D9" s="372" t="s">
        <v>4</v>
      </c>
      <c r="E9" s="370" t="str">
        <f>VLOOKUP("きく-"&amp;A9&amp;"-B",'選手データ（きく）'!E:L,4,0)</f>
        <v>高橋かつ子</v>
      </c>
      <c r="F9" s="372" t="s">
        <v>5</v>
      </c>
      <c r="G9" s="139" t="str">
        <f>VLOOKUP("きく-"&amp;A9&amp;"-A",'選手データ（きく）'!E:L,8,0)</f>
        <v>北海道</v>
      </c>
      <c r="H9" s="371" t="s">
        <v>6</v>
      </c>
      <c r="I9" s="335"/>
      <c r="J9" s="210"/>
      <c r="K9" s="211" t="s">
        <v>570</v>
      </c>
      <c r="L9" s="212"/>
      <c r="M9" s="213"/>
      <c r="N9" s="145" t="s">
        <v>570</v>
      </c>
      <c r="O9" s="214"/>
      <c r="P9" s="202"/>
      <c r="U9" s="206"/>
      <c r="W9" s="165">
        <v>0</v>
      </c>
      <c r="X9" s="166"/>
      <c r="Y9" s="190"/>
      <c r="Z9" s="215"/>
      <c r="AA9" s="166"/>
      <c r="AC9" s="370" t="str">
        <f>VLOOKUP("きく-"&amp;AI9&amp;"-A",'選手データ（きく）'!E:L,4,0)</f>
        <v>柴田とよ子</v>
      </c>
      <c r="AD9" s="372" t="s">
        <v>1</v>
      </c>
      <c r="AE9" s="370" t="str">
        <f>VLOOKUP("きく-"&amp;AI9&amp;"-B",'選手データ（きく）'!E:L,4,0)</f>
        <v>澤田勢津子</v>
      </c>
      <c r="AF9" s="372" t="s">
        <v>2</v>
      </c>
      <c r="AG9" s="370" t="str">
        <f>VLOOKUP("きく-"&amp;AI9&amp;"-A",'選手データ（きく）'!E:L,8,0)</f>
        <v>京都</v>
      </c>
      <c r="AH9" s="371" t="s">
        <v>3</v>
      </c>
      <c r="AI9" s="373">
        <v>36</v>
      </c>
      <c r="AJ9" s="373">
        <v>66</v>
      </c>
      <c r="AK9" s="381" t="s">
        <v>571</v>
      </c>
      <c r="AL9" s="370" t="str">
        <f>VLOOKUP("きく-"&amp;AJ9&amp;"-A",'選手データ（きく）'!E:L,4,0)</f>
        <v>荒川雅子</v>
      </c>
      <c r="AM9" s="372" t="s">
        <v>4</v>
      </c>
      <c r="AN9" s="370" t="str">
        <f>VLOOKUP("きく-"&amp;AJ9&amp;"-B",'選手データ（きく）'!E:L,4,0)</f>
        <v>村上敦子</v>
      </c>
      <c r="AO9" s="372" t="s">
        <v>5</v>
      </c>
      <c r="AP9" s="370" t="str">
        <f>VLOOKUP("きく-"&amp;AJ9&amp;"-A",'選手データ（きく）'!E:L,8,0)</f>
        <v>岡山</v>
      </c>
      <c r="AQ9" s="371" t="s">
        <v>3</v>
      </c>
      <c r="AR9" s="335"/>
      <c r="AS9" s="321"/>
      <c r="AT9" s="322" t="s">
        <v>571</v>
      </c>
      <c r="AU9" s="322"/>
      <c r="AV9" s="323"/>
      <c r="AW9" s="172" t="s">
        <v>570</v>
      </c>
      <c r="AX9" s="202"/>
      <c r="AY9" s="184"/>
      <c r="BD9" s="206"/>
      <c r="BE9" s="164"/>
      <c r="BF9" s="198">
        <v>0</v>
      </c>
      <c r="BG9" s="180"/>
      <c r="BH9" s="164">
        <v>2</v>
      </c>
      <c r="BI9" s="180"/>
      <c r="BK9" s="370" t="str">
        <f>VLOOKUP("きく-"&amp;BQ9&amp;"-A",'選手データ（きく）'!E:L,4,0)</f>
        <v>樽上　　幸</v>
      </c>
      <c r="BL9" s="372" t="s">
        <v>1</v>
      </c>
      <c r="BM9" s="370" t="str">
        <f>VLOOKUP("きく-"&amp;BQ9&amp;"-B",'選手データ（きく）'!E:L,4,0)</f>
        <v>月原久美子</v>
      </c>
      <c r="BN9" s="372" t="s">
        <v>2</v>
      </c>
      <c r="BO9" s="370" t="str">
        <f>VLOOKUP("きく-"&amp;BQ9&amp;"-A",'選手データ（きく）'!E:L,8,0)</f>
        <v>大阪</v>
      </c>
      <c r="BP9" s="371" t="s">
        <v>3</v>
      </c>
      <c r="BQ9" s="373">
        <v>96</v>
      </c>
    </row>
    <row r="10" spans="1:69" ht="19.5" customHeight="1" thickTop="1">
      <c r="A10" s="373"/>
      <c r="B10" s="333"/>
      <c r="C10" s="370"/>
      <c r="D10" s="372"/>
      <c r="E10" s="370"/>
      <c r="F10" s="372"/>
      <c r="G10" s="139" t="str">
        <f>IF(VLOOKUP("きく-"&amp;A9&amp;"-B",'選手データ（きく）'!E:L,8,0)=G9,"",VLOOKUP("きく-"&amp;A9&amp;"-B",'選手データ（きく）'!E:L,8,0))</f>
        <v>青森</v>
      </c>
      <c r="H10" s="371"/>
      <c r="I10" s="335"/>
      <c r="J10" s="216">
        <v>2</v>
      </c>
      <c r="K10" s="216"/>
      <c r="L10" s="217"/>
      <c r="M10" s="218"/>
      <c r="N10" s="219"/>
      <c r="O10" s="202"/>
      <c r="P10" s="202"/>
      <c r="U10" s="206"/>
      <c r="W10" s="220"/>
      <c r="X10" s="180"/>
      <c r="Y10" s="221">
        <v>0</v>
      </c>
      <c r="Z10" s="222"/>
      <c r="AA10" s="223">
        <v>0</v>
      </c>
      <c r="AC10" s="370"/>
      <c r="AD10" s="372"/>
      <c r="AE10" s="370"/>
      <c r="AF10" s="372"/>
      <c r="AG10" s="370">
        <f>IF(VLOOKUP("きく-"&amp;AI9&amp;"-B",'選手データ（きく）'!E:L,8,0)=AG9,"",VLOOKUP("きく-"&amp;AI9&amp;"-B",'選手データ（きく）'!E:L,8,0))</f>
      </c>
      <c r="AH10" s="371"/>
      <c r="AI10" s="373"/>
      <c r="AJ10" s="373"/>
      <c r="AK10" s="381"/>
      <c r="AL10" s="370"/>
      <c r="AM10" s="372"/>
      <c r="AN10" s="370"/>
      <c r="AO10" s="372"/>
      <c r="AP10" s="370">
        <f>IF(VLOOKUP("きく-"&amp;AJ9&amp;"-B",'選手データ（きく）'!E:L,8,0)=AP9,"",VLOOKUP("きく-"&amp;AJ9&amp;"-B",'選手データ（きく）'!E:L,8,0))</f>
      </c>
      <c r="AQ10" s="371"/>
      <c r="AR10" s="335"/>
      <c r="AS10" s="324" t="s">
        <v>571</v>
      </c>
      <c r="AT10" s="325"/>
      <c r="AU10" s="326"/>
      <c r="AV10" s="326"/>
      <c r="AW10" s="224"/>
      <c r="AX10" s="202"/>
      <c r="AY10" s="184"/>
      <c r="BD10" s="206"/>
      <c r="BE10" s="164"/>
      <c r="BF10" s="293"/>
      <c r="BG10" s="292"/>
      <c r="BH10" s="291"/>
      <c r="BI10" s="294">
        <v>3</v>
      </c>
      <c r="BK10" s="370"/>
      <c r="BL10" s="372"/>
      <c r="BM10" s="370"/>
      <c r="BN10" s="372"/>
      <c r="BO10" s="370">
        <f>IF(VLOOKUP("きく-"&amp;BQ9&amp;"-B",'選手データ（きく）'!E:L,8,0)=BO9,"",VLOOKUP("きく-"&amp;BQ9&amp;"-B",'選手データ（きく）'!E:L,8,0))</f>
      </c>
      <c r="BP10" s="371"/>
      <c r="BQ10" s="373"/>
    </row>
    <row r="11" spans="1:69" ht="19.5" customHeight="1" thickBot="1">
      <c r="A11" s="373">
        <v>6</v>
      </c>
      <c r="B11" s="333"/>
      <c r="C11" s="370" t="str">
        <f>VLOOKUP("きく-"&amp;A11&amp;"-A",'選手データ（きく）'!E:L,4,0)</f>
        <v>堀　八千代</v>
      </c>
      <c r="D11" s="372" t="s">
        <v>4</v>
      </c>
      <c r="E11" s="370" t="str">
        <f>VLOOKUP("きく-"&amp;A11&amp;"-B",'選手データ（きく）'!E:L,4,0)</f>
        <v>篠原淳子</v>
      </c>
      <c r="F11" s="372" t="s">
        <v>5</v>
      </c>
      <c r="G11" s="370" t="str">
        <f>VLOOKUP("きく-"&amp;A11&amp;"-A",'選手データ（きく）'!E:L,8,0)</f>
        <v>富山</v>
      </c>
      <c r="H11" s="371" t="s">
        <v>6</v>
      </c>
      <c r="I11" s="335"/>
      <c r="J11" s="159"/>
      <c r="K11" s="159"/>
      <c r="L11" s="160"/>
      <c r="M11" s="162"/>
      <c r="N11" s="225"/>
      <c r="O11" s="202"/>
      <c r="P11" s="202"/>
      <c r="U11" s="206"/>
      <c r="W11" s="180"/>
      <c r="X11" s="190"/>
      <c r="Y11" s="215"/>
      <c r="Z11" s="190"/>
      <c r="AA11" s="166"/>
      <c r="AB11" s="382" t="s">
        <v>571</v>
      </c>
      <c r="AC11" s="370" t="str">
        <f>VLOOKUP("きく-"&amp;AI11&amp;"-A",'選手データ（きく）'!E:L,4,0)</f>
        <v>片　サキ子</v>
      </c>
      <c r="AD11" s="372" t="s">
        <v>1</v>
      </c>
      <c r="AE11" s="370" t="str">
        <f>VLOOKUP("きく-"&amp;AI11&amp;"-B",'選手データ（きく）'!E:L,4,0)</f>
        <v>笹川友子</v>
      </c>
      <c r="AF11" s="372" t="s">
        <v>2</v>
      </c>
      <c r="AG11" s="370" t="str">
        <f>VLOOKUP("きく-"&amp;AI11&amp;"-A",'選手データ（きく）'!E:L,8,0)</f>
        <v>東京</v>
      </c>
      <c r="AH11" s="371" t="s">
        <v>3</v>
      </c>
      <c r="AI11" s="373">
        <v>37</v>
      </c>
      <c r="AJ11" s="373">
        <v>67</v>
      </c>
      <c r="AK11" s="336"/>
      <c r="AL11" s="370" t="str">
        <f>VLOOKUP("きく-"&amp;AJ11&amp;"-A",'選手データ（きく）'!E:L,4,0)</f>
        <v>嶋村志津代</v>
      </c>
      <c r="AM11" s="372" t="s">
        <v>4</v>
      </c>
      <c r="AN11" s="370" t="str">
        <f>VLOOKUP("きく-"&amp;AJ11&amp;"-B",'選手データ（きく）'!E:L,4,0)</f>
        <v>松岡みのり</v>
      </c>
      <c r="AO11" s="372" t="s">
        <v>5</v>
      </c>
      <c r="AP11" s="370" t="str">
        <f>VLOOKUP("きく-"&amp;AJ11&amp;"-A",'選手データ（きく）'!E:L,8,0)</f>
        <v>高知</v>
      </c>
      <c r="AQ11" s="371" t="s">
        <v>3</v>
      </c>
      <c r="AR11" s="335"/>
      <c r="AS11" s="322"/>
      <c r="AT11" s="321"/>
      <c r="AU11" s="321"/>
      <c r="AV11" s="321"/>
      <c r="AW11" s="184"/>
      <c r="AX11" s="202"/>
      <c r="AY11" s="184"/>
      <c r="BD11" s="206"/>
      <c r="BF11" s="206"/>
      <c r="BG11" s="226"/>
      <c r="BH11" s="227"/>
      <c r="BI11" s="148"/>
      <c r="BK11" s="370" t="str">
        <f>VLOOKUP("きく-"&amp;BQ11&amp;"-A",'選手データ（きく）'!E:L,4,0)</f>
        <v>近藤つね子</v>
      </c>
      <c r="BL11" s="372" t="s">
        <v>1</v>
      </c>
      <c r="BM11" s="370" t="str">
        <f>VLOOKUP("きく-"&amp;BQ11&amp;"-B",'選手データ（きく）'!E:L,4,0)</f>
        <v>小川静枝</v>
      </c>
      <c r="BN11" s="372" t="s">
        <v>2</v>
      </c>
      <c r="BO11" s="370" t="str">
        <f>VLOOKUP("きく-"&amp;BQ11&amp;"-A",'選手データ（きく）'!E:L,8,0)</f>
        <v>群馬</v>
      </c>
      <c r="BP11" s="371" t="s">
        <v>3</v>
      </c>
      <c r="BQ11" s="373">
        <v>97</v>
      </c>
    </row>
    <row r="12" spans="1:69" ht="19.5" customHeight="1" thickBot="1" thickTop="1">
      <c r="A12" s="373"/>
      <c r="B12" s="333"/>
      <c r="C12" s="370"/>
      <c r="D12" s="372"/>
      <c r="E12" s="370"/>
      <c r="F12" s="372"/>
      <c r="G12" s="370">
        <f>IF(VLOOKUP("きく-"&amp;A11&amp;"-B",'選手データ（きく）'!E:L,8,0)=G11,"",VLOOKUP("きく-"&amp;A11&amp;"-B",'選手データ（きく）'!E:L,8,0))</f>
      </c>
      <c r="H12" s="371"/>
      <c r="I12" s="335"/>
      <c r="J12" s="228"/>
      <c r="K12" s="228">
        <v>0</v>
      </c>
      <c r="L12" s="228"/>
      <c r="M12" s="229">
        <v>0</v>
      </c>
      <c r="N12" s="225"/>
      <c r="O12" s="230"/>
      <c r="P12" s="231"/>
      <c r="Q12" s="143"/>
      <c r="U12" s="206"/>
      <c r="V12" s="232"/>
      <c r="W12" s="180"/>
      <c r="X12" s="182" t="s">
        <v>571</v>
      </c>
      <c r="Y12" s="182"/>
      <c r="Z12" s="182" t="s">
        <v>571</v>
      </c>
      <c r="AA12" s="164"/>
      <c r="AB12" s="382"/>
      <c r="AC12" s="370"/>
      <c r="AD12" s="372"/>
      <c r="AE12" s="370"/>
      <c r="AF12" s="372"/>
      <c r="AG12" s="370">
        <f>IF(VLOOKUP("きく-"&amp;AI11&amp;"-B",'選手データ（きく）'!E:L,8,0)=AG11,"",VLOOKUP("きく-"&amp;AI11&amp;"-B",'選手データ（きく）'!E:L,8,0))</f>
      </c>
      <c r="AH12" s="371"/>
      <c r="AI12" s="373"/>
      <c r="AJ12" s="373"/>
      <c r="AK12" s="333"/>
      <c r="AL12" s="370"/>
      <c r="AM12" s="372"/>
      <c r="AN12" s="370"/>
      <c r="AO12" s="372"/>
      <c r="AP12" s="370">
        <f>IF(VLOOKUP("きく-"&amp;AJ11&amp;"-B",'選手データ（きく）'!E:L,8,0)=AP11,"",VLOOKUP("きく-"&amp;AJ11&amp;"-B",'選手データ（きく）'!E:L,8,0))</f>
      </c>
      <c r="AQ12" s="371"/>
      <c r="AR12" s="335"/>
      <c r="AS12" s="143"/>
      <c r="AT12" s="143"/>
      <c r="AU12" s="229">
        <v>2</v>
      </c>
      <c r="AV12" s="229">
        <v>2</v>
      </c>
      <c r="AW12" s="184"/>
      <c r="AX12" s="230"/>
      <c r="AY12" s="184"/>
      <c r="BD12" s="206"/>
      <c r="BE12" s="232"/>
      <c r="BF12" s="192"/>
      <c r="BG12" s="186" t="s">
        <v>570</v>
      </c>
      <c r="BH12" s="186" t="s">
        <v>570</v>
      </c>
      <c r="BI12" s="186"/>
      <c r="BK12" s="370"/>
      <c r="BL12" s="372"/>
      <c r="BM12" s="370"/>
      <c r="BN12" s="372"/>
      <c r="BO12" s="370">
        <f>IF(VLOOKUP("きく-"&amp;BQ11&amp;"-B",'選手データ（きく）'!E:L,8,0)=BO11,"",VLOOKUP("きく-"&amp;BQ11&amp;"-B",'選手データ（きく）'!E:L,8,0))</f>
      </c>
      <c r="BP12" s="371"/>
      <c r="BQ12" s="373"/>
    </row>
    <row r="13" spans="1:69" ht="19.5" customHeight="1" thickBot="1" thickTop="1">
      <c r="A13" s="373">
        <v>7</v>
      </c>
      <c r="B13" s="333"/>
      <c r="C13" s="370" t="str">
        <f>VLOOKUP("きく-"&amp;A13&amp;"-A",'選手データ（きく）'!E:L,4,0)</f>
        <v>髙田正代</v>
      </c>
      <c r="D13" s="372" t="s">
        <v>4</v>
      </c>
      <c r="E13" s="370" t="str">
        <f>VLOOKUP("きく-"&amp;A13&amp;"-B",'選手データ（きく）'!E:L,4,0)</f>
        <v>青木ひとみ</v>
      </c>
      <c r="F13" s="372" t="s">
        <v>5</v>
      </c>
      <c r="G13" s="370" t="str">
        <f>VLOOKUP("きく-"&amp;A13&amp;"-A",'選手データ（きく）'!E:L,8,0)</f>
        <v>福岡</v>
      </c>
      <c r="H13" s="371" t="s">
        <v>6</v>
      </c>
      <c r="I13" s="335"/>
      <c r="J13" s="320">
        <v>3</v>
      </c>
      <c r="K13" s="146"/>
      <c r="L13" s="146"/>
      <c r="M13" s="146" t="s">
        <v>570</v>
      </c>
      <c r="N13" s="202"/>
      <c r="O13" s="234">
        <v>2</v>
      </c>
      <c r="P13" s="235"/>
      <c r="Q13" s="143"/>
      <c r="U13" s="192"/>
      <c r="V13" s="236" t="s">
        <v>570</v>
      </c>
      <c r="X13" s="148" t="s">
        <v>570</v>
      </c>
      <c r="Y13" s="148"/>
      <c r="Z13" s="148"/>
      <c r="AA13" s="148" t="s">
        <v>570</v>
      </c>
      <c r="AC13" s="370" t="str">
        <f>VLOOKUP("きく-"&amp;AI13&amp;"-A",'選手データ（きく）'!E:L,4,0)</f>
        <v>小原静香</v>
      </c>
      <c r="AD13" s="372" t="s">
        <v>1</v>
      </c>
      <c r="AE13" s="370" t="str">
        <f>VLOOKUP("きく-"&amp;AI13&amp;"-B",'選手データ（きく）'!E:L,4,0)</f>
        <v>前川寿美</v>
      </c>
      <c r="AF13" s="372" t="s">
        <v>2</v>
      </c>
      <c r="AG13" s="370" t="str">
        <f>VLOOKUP("きく-"&amp;AI13&amp;"-A",'選手データ（きく）'!E:L,8,0)</f>
        <v>徳島</v>
      </c>
      <c r="AH13" s="371" t="s">
        <v>3</v>
      </c>
      <c r="AI13" s="373">
        <v>38</v>
      </c>
      <c r="AJ13" s="373">
        <v>68</v>
      </c>
      <c r="AK13" s="333"/>
      <c r="AL13" s="370" t="str">
        <f>VLOOKUP("きく-"&amp;AJ13&amp;"-A",'選手データ（きく）'!E:L,4,0)</f>
        <v>日比野葉子</v>
      </c>
      <c r="AM13" s="372" t="s">
        <v>4</v>
      </c>
      <c r="AN13" s="370" t="str">
        <f>VLOOKUP("きく-"&amp;AJ13&amp;"-B",'選手データ（きく）'!E:L,4,0)</f>
        <v>大原典子</v>
      </c>
      <c r="AO13" s="372" t="s">
        <v>5</v>
      </c>
      <c r="AP13" s="370" t="str">
        <f>VLOOKUP("きく-"&amp;AJ13&amp;"-A",'選手データ（きく）'!E:L,8,0)</f>
        <v>愛知</v>
      </c>
      <c r="AQ13" s="371" t="s">
        <v>3</v>
      </c>
      <c r="AR13" s="335"/>
      <c r="AS13" s="149" t="s">
        <v>570</v>
      </c>
      <c r="AT13" s="149"/>
      <c r="AU13" s="149"/>
      <c r="AV13" s="149" t="s">
        <v>570</v>
      </c>
      <c r="AW13" s="202"/>
      <c r="AX13" s="229">
        <v>0</v>
      </c>
      <c r="AY13" s="184"/>
      <c r="BD13" s="192"/>
      <c r="BE13" s="237" t="s">
        <v>570</v>
      </c>
      <c r="BG13" s="148" t="s">
        <v>570</v>
      </c>
      <c r="BH13" s="148"/>
      <c r="BI13" s="148" t="s">
        <v>570</v>
      </c>
      <c r="BK13" s="370" t="str">
        <f>VLOOKUP("きく-"&amp;BQ13&amp;"-A",'選手データ（きく）'!E:L,4,0)</f>
        <v>渡辺須磨子</v>
      </c>
      <c r="BL13" s="372" t="s">
        <v>1</v>
      </c>
      <c r="BM13" s="370" t="str">
        <f>VLOOKUP("きく-"&amp;BQ13&amp;"-B",'選手データ（きく）'!E:L,4,0)</f>
        <v>犬伏恵美子</v>
      </c>
      <c r="BN13" s="372" t="s">
        <v>2</v>
      </c>
      <c r="BO13" s="370" t="str">
        <f>VLOOKUP("きく-"&amp;BQ13&amp;"-A",'選手データ（きく）'!E:L,8,0)</f>
        <v>徳島</v>
      </c>
      <c r="BP13" s="371" t="s">
        <v>3</v>
      </c>
      <c r="BQ13" s="373">
        <v>98</v>
      </c>
    </row>
    <row r="14" spans="1:69" ht="19.5" customHeight="1" thickBot="1" thickTop="1">
      <c r="A14" s="373"/>
      <c r="B14" s="333"/>
      <c r="C14" s="370"/>
      <c r="D14" s="372"/>
      <c r="E14" s="370"/>
      <c r="F14" s="372"/>
      <c r="G14" s="370">
        <f>IF(VLOOKUP("きく-"&amp;A13&amp;"-B",'選手データ（きく）'!E:L,8,0)=G13,"",VLOOKUP("きく-"&amp;A13&amp;"-B",'選手データ（きく）'!E:L,8,0))</f>
      </c>
      <c r="H14" s="371"/>
      <c r="I14" s="335"/>
      <c r="J14" s="238"/>
      <c r="K14" s="176"/>
      <c r="L14" s="174"/>
      <c r="M14" s="238"/>
      <c r="N14" s="202"/>
      <c r="O14" s="143"/>
      <c r="P14" s="231"/>
      <c r="Q14" s="239">
        <v>3</v>
      </c>
      <c r="R14" s="145"/>
      <c r="S14" s="145" t="s">
        <v>570</v>
      </c>
      <c r="T14" s="214"/>
      <c r="U14" s="192"/>
      <c r="V14" s="154"/>
      <c r="W14" s="240"/>
      <c r="Z14" s="155"/>
      <c r="AC14" s="370"/>
      <c r="AD14" s="372"/>
      <c r="AE14" s="370"/>
      <c r="AF14" s="372"/>
      <c r="AG14" s="370">
        <f>IF(VLOOKUP("きく-"&amp;AI13&amp;"-B",'選手データ（きく）'!E:L,8,0)=AG13,"",VLOOKUP("きく-"&amp;AI13&amp;"-B",'選手データ（きく）'!E:L,8,0))</f>
      </c>
      <c r="AH14" s="371"/>
      <c r="AI14" s="373"/>
      <c r="AJ14" s="373"/>
      <c r="AK14" s="333"/>
      <c r="AL14" s="370"/>
      <c r="AM14" s="372"/>
      <c r="AN14" s="370"/>
      <c r="AO14" s="372"/>
      <c r="AP14" s="370">
        <f>IF(VLOOKUP("きく-"&amp;AJ13&amp;"-B",'選手データ（きく）'!E:L,8,0)=AP13,"",VLOOKUP("きく-"&amp;AJ13&amp;"-B",'選手データ（きく）'!E:L,8,0))</f>
      </c>
      <c r="AQ14" s="371"/>
      <c r="AR14" s="335"/>
      <c r="AS14" s="156"/>
      <c r="AT14" s="157"/>
      <c r="AU14" s="157"/>
      <c r="AV14" s="158"/>
      <c r="AW14" s="202"/>
      <c r="AY14" s="184"/>
      <c r="AZ14" s="172" t="s">
        <v>570</v>
      </c>
      <c r="BC14" s="200" t="s">
        <v>570</v>
      </c>
      <c r="BD14" s="192"/>
      <c r="BE14" s="154"/>
      <c r="BF14" s="240"/>
      <c r="BI14" s="192"/>
      <c r="BK14" s="370"/>
      <c r="BL14" s="372"/>
      <c r="BM14" s="370"/>
      <c r="BN14" s="372"/>
      <c r="BO14" s="370">
        <f>IF(VLOOKUP("きく-"&amp;BQ13&amp;"-B",'選手データ（きく）'!E:L,8,0)=BO13,"",VLOOKUP("きく-"&amp;BQ13&amp;"-B",'選手データ（きく）'!E:L,8,0))</f>
      </c>
      <c r="BP14" s="371"/>
      <c r="BQ14" s="373"/>
    </row>
    <row r="15" spans="1:69" ht="19.5" customHeight="1" thickBot="1" thickTop="1">
      <c r="A15" s="373">
        <v>8</v>
      </c>
      <c r="B15" s="333"/>
      <c r="C15" s="370" t="str">
        <f>VLOOKUP("きく-"&amp;A15&amp;"-A",'選手データ（きく）'!E:L,4,0)</f>
        <v>田中美行</v>
      </c>
      <c r="D15" s="372" t="s">
        <v>4</v>
      </c>
      <c r="E15" s="370" t="str">
        <f>VLOOKUP("きく-"&amp;A15&amp;"-B",'選手データ（きく）'!E:L,4,0)</f>
        <v>三木千賀子</v>
      </c>
      <c r="F15" s="372" t="s">
        <v>5</v>
      </c>
      <c r="G15" s="141" t="str">
        <f>VLOOKUP("きく-"&amp;A15&amp;"-A",'選手データ（きく）'!E:L,8,0)</f>
        <v>鳥取</v>
      </c>
      <c r="H15" s="371" t="s">
        <v>6</v>
      </c>
      <c r="I15" s="335"/>
      <c r="J15" s="241"/>
      <c r="K15" s="188" t="s">
        <v>570</v>
      </c>
      <c r="L15" s="149"/>
      <c r="M15" s="241"/>
      <c r="N15" s="242"/>
      <c r="O15" s="243"/>
      <c r="P15" s="225"/>
      <c r="Q15" s="244"/>
      <c r="R15" s="163"/>
      <c r="S15" s="154"/>
      <c r="T15" s="236"/>
      <c r="V15" s="154"/>
      <c r="W15" s="245"/>
      <c r="X15" s="167"/>
      <c r="Y15" s="166"/>
      <c r="Z15" s="215">
        <v>3</v>
      </c>
      <c r="AA15" s="166"/>
      <c r="AC15" s="370" t="str">
        <f>VLOOKUP("きく-"&amp;AI15&amp;"-A",'選手データ（きく）'!E:L,4,0)</f>
        <v>浦田ふみ子</v>
      </c>
      <c r="AD15" s="372" t="s">
        <v>1</v>
      </c>
      <c r="AE15" s="370" t="str">
        <f>VLOOKUP("きく-"&amp;AI15&amp;"-B",'選手データ（きく）'!E:L,4,0)</f>
        <v>山本多子</v>
      </c>
      <c r="AF15" s="372" t="s">
        <v>2</v>
      </c>
      <c r="AG15" s="370" t="str">
        <f>VLOOKUP("きく-"&amp;AI15&amp;"-A",'選手データ（きく）'!E:L,8,0)</f>
        <v>愛知</v>
      </c>
      <c r="AH15" s="371" t="s">
        <v>3</v>
      </c>
      <c r="AI15" s="373">
        <v>39</v>
      </c>
      <c r="AJ15" s="373">
        <v>69</v>
      </c>
      <c r="AK15" s="333"/>
      <c r="AL15" s="370" t="str">
        <f>VLOOKUP("きく-"&amp;AJ15&amp;"-A",'選手データ（きく）'!E:L,4,0)</f>
        <v>熊谷知恵子</v>
      </c>
      <c r="AM15" s="372" t="s">
        <v>4</v>
      </c>
      <c r="AN15" s="370" t="str">
        <f>VLOOKUP("きく-"&amp;AJ15&amp;"-B",'選手データ（きく）'!E:L,4,0)</f>
        <v>上川多恵子</v>
      </c>
      <c r="AO15" s="372" t="s">
        <v>5</v>
      </c>
      <c r="AP15" s="370" t="str">
        <f>VLOOKUP("きく-"&amp;AJ15&amp;"-A",'選手データ（きく）'!E:L,8,0)</f>
        <v>島根</v>
      </c>
      <c r="AQ15" s="371" t="s">
        <v>3</v>
      </c>
      <c r="AR15" s="335"/>
      <c r="AS15" s="321"/>
      <c r="AT15" s="322">
        <v>2</v>
      </c>
      <c r="AU15" s="322"/>
      <c r="AV15" s="171"/>
      <c r="AW15" s="231"/>
      <c r="AX15" s="143"/>
      <c r="AY15" s="202"/>
      <c r="AZ15" s="246"/>
      <c r="BB15" s="154"/>
      <c r="BC15" s="154"/>
      <c r="BE15" s="154"/>
      <c r="BF15" s="245"/>
      <c r="BG15" s="166"/>
      <c r="BH15" s="166">
        <v>1</v>
      </c>
      <c r="BI15" s="190"/>
      <c r="BK15" s="370" t="str">
        <f>VLOOKUP("きく-"&amp;BQ15&amp;"-A",'選手データ（きく）'!E:L,4,0)</f>
        <v>黒田文代</v>
      </c>
      <c r="BL15" s="372" t="s">
        <v>1</v>
      </c>
      <c r="BM15" s="370" t="str">
        <f>VLOOKUP("きく-"&amp;BQ15&amp;"-B",'選手データ（きく）'!E:L,4,0)</f>
        <v>堀内律子</v>
      </c>
      <c r="BN15" s="372" t="s">
        <v>2</v>
      </c>
      <c r="BO15" s="370" t="str">
        <f>VLOOKUP("きく-"&amp;BQ15&amp;"-A",'選手データ（きく）'!E:L,8,0)</f>
        <v>山口</v>
      </c>
      <c r="BP15" s="371" t="s">
        <v>3</v>
      </c>
      <c r="BQ15" s="373">
        <v>99</v>
      </c>
    </row>
    <row r="16" spans="1:69" ht="19.5" customHeight="1" thickTop="1">
      <c r="A16" s="373"/>
      <c r="B16" s="333"/>
      <c r="C16" s="370"/>
      <c r="D16" s="372"/>
      <c r="E16" s="370"/>
      <c r="F16" s="372"/>
      <c r="G16" s="150" t="str">
        <f>IF(VLOOKUP("きく-"&amp;A15&amp;"-B",'選手データ（きく）'!E:L,8,0)=G15,"",VLOOKUP("きく-"&amp;A15&amp;"-B",'選手データ（きく）'!E:L,8,0))</f>
        <v>京都</v>
      </c>
      <c r="H16" s="371"/>
      <c r="I16" s="335"/>
      <c r="J16" s="199" t="s">
        <v>570</v>
      </c>
      <c r="K16" s="199"/>
      <c r="L16" s="247"/>
      <c r="M16" s="248"/>
      <c r="N16" s="234">
        <v>1</v>
      </c>
      <c r="O16" s="249"/>
      <c r="P16" s="184"/>
      <c r="Q16" s="202"/>
      <c r="R16" s="163"/>
      <c r="S16" s="154"/>
      <c r="T16" s="154"/>
      <c r="W16" s="155" t="s">
        <v>570</v>
      </c>
      <c r="X16" s="192"/>
      <c r="Y16" s="290"/>
      <c r="Z16" s="291"/>
      <c r="AA16" s="182">
        <v>0</v>
      </c>
      <c r="AC16" s="370"/>
      <c r="AD16" s="372"/>
      <c r="AE16" s="370"/>
      <c r="AF16" s="372"/>
      <c r="AG16" s="370">
        <f>IF(VLOOKUP("きく-"&amp;AI15&amp;"-B",'選手データ（きく）'!E:L,8,0)=AG15,"",VLOOKUP("きく-"&amp;AI15&amp;"-B",'選手データ（きく）'!E:L,8,0))</f>
      </c>
      <c r="AH16" s="371"/>
      <c r="AI16" s="373"/>
      <c r="AJ16" s="373"/>
      <c r="AK16" s="333"/>
      <c r="AL16" s="370"/>
      <c r="AM16" s="372"/>
      <c r="AN16" s="370"/>
      <c r="AO16" s="372"/>
      <c r="AP16" s="370">
        <f>IF(VLOOKUP("きく-"&amp;AJ15&amp;"-B",'選手データ（きく）'!E:L,8,0)=AP15,"",VLOOKUP("きく-"&amp;AJ15&amp;"-B",'選手データ（きく）'!E:L,8,0))</f>
      </c>
      <c r="AQ16" s="371"/>
      <c r="AR16" s="335"/>
      <c r="AS16" s="320">
        <v>0</v>
      </c>
      <c r="AT16" s="325"/>
      <c r="AU16" s="327"/>
      <c r="AV16" s="156"/>
      <c r="AW16" s="328">
        <v>3</v>
      </c>
      <c r="AX16" s="143"/>
      <c r="AY16" s="202"/>
      <c r="AZ16" s="184"/>
      <c r="BB16" s="154"/>
      <c r="BC16" s="154"/>
      <c r="BF16" s="186" t="s">
        <v>570</v>
      </c>
      <c r="BG16" s="180"/>
      <c r="BH16" s="291"/>
      <c r="BI16" s="182">
        <v>1</v>
      </c>
      <c r="BK16" s="370"/>
      <c r="BL16" s="372"/>
      <c r="BM16" s="370"/>
      <c r="BN16" s="372"/>
      <c r="BO16" s="370">
        <f>IF(VLOOKUP("きく-"&amp;BQ15&amp;"-B",'選手データ（きく）'!E:L,8,0)=BO15,"",VLOOKUP("きく-"&amp;BQ15&amp;"-B",'選手データ（きく）'!E:L,8,0))</f>
      </c>
      <c r="BP16" s="371"/>
      <c r="BQ16" s="373"/>
    </row>
    <row r="17" spans="1:69" ht="19.5" customHeight="1">
      <c r="A17" s="373">
        <v>9</v>
      </c>
      <c r="B17" s="333"/>
      <c r="C17" s="370" t="str">
        <f>VLOOKUP("きく-"&amp;A17&amp;"-A",'選手データ（きく）'!E:L,4,0)</f>
        <v>市野ムツ子</v>
      </c>
      <c r="D17" s="372" t="s">
        <v>4</v>
      </c>
      <c r="E17" s="370" t="str">
        <f>VLOOKUP("きく-"&amp;A17&amp;"-B",'選手データ（きく）'!E:L,4,0)</f>
        <v>原　　京子</v>
      </c>
      <c r="F17" s="372" t="s">
        <v>5</v>
      </c>
      <c r="G17" s="370" t="str">
        <f>VLOOKUP("きく-"&amp;A17&amp;"-A",'選手データ（きく）'!E:L,8,0)</f>
        <v>神奈川</v>
      </c>
      <c r="H17" s="371" t="s">
        <v>6</v>
      </c>
      <c r="I17" s="335"/>
      <c r="J17" s="211"/>
      <c r="K17" s="211"/>
      <c r="L17" s="251"/>
      <c r="M17" s="210"/>
      <c r="N17" s="143"/>
      <c r="P17" s="184"/>
      <c r="Q17" s="202"/>
      <c r="R17" s="163"/>
      <c r="S17" s="154"/>
      <c r="T17" s="154"/>
      <c r="X17" s="193"/>
      <c r="Y17" s="168"/>
      <c r="Z17" s="193"/>
      <c r="AA17" s="167"/>
      <c r="AC17" s="370" t="str">
        <f>VLOOKUP("きく-"&amp;AI17&amp;"-A",'選手データ（きく）'!E:L,4,0)</f>
        <v>黒岩トミエ</v>
      </c>
      <c r="AD17" s="372" t="s">
        <v>1</v>
      </c>
      <c r="AE17" s="370" t="str">
        <f>VLOOKUP("きく-"&amp;AI17&amp;"-B",'選手データ（きく）'!E:L,4,0)</f>
        <v>向井一代</v>
      </c>
      <c r="AF17" s="372" t="s">
        <v>2</v>
      </c>
      <c r="AG17" s="252" t="str">
        <f>VLOOKUP("きく-"&amp;AI17&amp;"-A",'選手データ（きく）'!E:L,8,0)</f>
        <v>福岡</v>
      </c>
      <c r="AH17" s="371" t="s">
        <v>3</v>
      </c>
      <c r="AI17" s="373">
        <v>40</v>
      </c>
      <c r="AJ17" s="373">
        <v>70</v>
      </c>
      <c r="AK17" s="333"/>
      <c r="AL17" s="370" t="str">
        <f>VLOOKUP("きく-"&amp;AJ17&amp;"-A",'選手データ（きく）'!E:L,4,0)</f>
        <v>渡辺三枝子</v>
      </c>
      <c r="AM17" s="372" t="s">
        <v>4</v>
      </c>
      <c r="AN17" s="370" t="str">
        <f>VLOOKUP("きく-"&amp;AJ17&amp;"-B",'選手データ（きく）'!E:L,4,0)</f>
        <v>福田美恵子</v>
      </c>
      <c r="AO17" s="372" t="s">
        <v>5</v>
      </c>
      <c r="AP17" s="141" t="str">
        <f>VLOOKUP("きく-"&amp;AJ17&amp;"-A",'選手データ（きく）'!E:L,8,0)</f>
        <v>福岡</v>
      </c>
      <c r="AQ17" s="371" t="s">
        <v>3</v>
      </c>
      <c r="AR17" s="335"/>
      <c r="AS17" s="170"/>
      <c r="AT17" s="169"/>
      <c r="AU17" s="191"/>
      <c r="AV17" s="169"/>
      <c r="AW17" s="143"/>
      <c r="AX17" s="143"/>
      <c r="AY17" s="202"/>
      <c r="AZ17" s="184"/>
      <c r="BB17" s="154"/>
      <c r="BC17" s="154"/>
      <c r="BG17" s="193"/>
      <c r="BH17" s="193"/>
      <c r="BI17" s="167"/>
      <c r="BK17" s="370" t="str">
        <f>VLOOKUP("きく-"&amp;BQ17&amp;"-A",'選手データ（きく）'!E:L,4,0)</f>
        <v>丹羽弘子</v>
      </c>
      <c r="BL17" s="372" t="s">
        <v>1</v>
      </c>
      <c r="BM17" s="370" t="str">
        <f>VLOOKUP("きく-"&amp;BQ17&amp;"-B",'選手データ（きく）'!E:L,4,0)</f>
        <v>別府春美</v>
      </c>
      <c r="BN17" s="372" t="s">
        <v>2</v>
      </c>
      <c r="BO17" s="370" t="str">
        <f>VLOOKUP("きく-"&amp;BQ17&amp;"-A",'選手データ（きく）'!E:L,8,0)</f>
        <v>北海道</v>
      </c>
      <c r="BP17" s="371" t="s">
        <v>3</v>
      </c>
      <c r="BQ17" s="373">
        <v>100</v>
      </c>
    </row>
    <row r="18" spans="1:69" ht="19.5" customHeight="1">
      <c r="A18" s="373"/>
      <c r="B18" s="333"/>
      <c r="C18" s="370"/>
      <c r="D18" s="372"/>
      <c r="E18" s="370"/>
      <c r="F18" s="372"/>
      <c r="G18" s="370">
        <f>IF(VLOOKUP("きく-"&amp;A17&amp;"-B",'選手データ（きく）'!E:L,8,0)=G17,"",VLOOKUP("きく-"&amp;A17&amp;"-B",'選手データ（きく）'!E:L,8,0))</f>
      </c>
      <c r="H18" s="371"/>
      <c r="I18" s="335"/>
      <c r="J18" s="229"/>
      <c r="K18" s="229">
        <v>1</v>
      </c>
      <c r="L18" s="249"/>
      <c r="M18" s="249">
        <v>0</v>
      </c>
      <c r="N18" s="196"/>
      <c r="P18" s="184"/>
      <c r="Q18" s="202"/>
      <c r="R18" s="163"/>
      <c r="S18" s="154"/>
      <c r="T18" s="154"/>
      <c r="X18" s="182">
        <v>0</v>
      </c>
      <c r="Y18" s="186"/>
      <c r="Z18" s="186" t="s">
        <v>570</v>
      </c>
      <c r="AC18" s="370"/>
      <c r="AD18" s="372"/>
      <c r="AE18" s="370"/>
      <c r="AF18" s="372"/>
      <c r="AG18" s="253" t="str">
        <f>IF(VLOOKUP("きく-"&amp;AI17&amp;"-B",'選手データ（きく）'!E:L,8,0)=AG17,"",VLOOKUP("きく-"&amp;AI17&amp;"-B",'選手データ（きく）'!E:L,8,0))</f>
        <v>大阪</v>
      </c>
      <c r="AH18" s="371"/>
      <c r="AI18" s="373"/>
      <c r="AJ18" s="373"/>
      <c r="AK18" s="333"/>
      <c r="AL18" s="370"/>
      <c r="AM18" s="372"/>
      <c r="AN18" s="370"/>
      <c r="AO18" s="372"/>
      <c r="AP18" s="150" t="str">
        <f>IF(VLOOKUP("きく-"&amp;AJ17&amp;"-B",'選手データ（きく）'!E:L,8,0)=AP17,"",VLOOKUP("きく-"&amp;AJ17&amp;"-B",'選手データ（きく）'!E:L,8,0))</f>
        <v>長崎</v>
      </c>
      <c r="AQ18" s="371"/>
      <c r="AR18" s="335"/>
      <c r="AS18" s="199"/>
      <c r="AT18" s="199" t="s">
        <v>570</v>
      </c>
      <c r="AU18" s="199"/>
      <c r="AV18" s="229">
        <v>0</v>
      </c>
      <c r="AW18" s="143"/>
      <c r="AX18" s="143"/>
      <c r="AY18" s="202"/>
      <c r="AZ18" s="184"/>
      <c r="BB18" s="154"/>
      <c r="BC18" s="154"/>
      <c r="BF18" s="164"/>
      <c r="BG18" s="182">
        <v>0</v>
      </c>
      <c r="BH18" s="186" t="s">
        <v>570</v>
      </c>
      <c r="BI18" s="186"/>
      <c r="BK18" s="370"/>
      <c r="BL18" s="372"/>
      <c r="BM18" s="370"/>
      <c r="BN18" s="372"/>
      <c r="BO18" s="370">
        <f>IF(VLOOKUP("きく-"&amp;BQ17&amp;"-B",'選手データ（きく）'!E:L,8,0)=BO17,"",VLOOKUP("きく-"&amp;BQ17&amp;"-B",'選手データ（きく）'!E:L,8,0))</f>
      </c>
      <c r="BP18" s="371"/>
      <c r="BQ18" s="373"/>
    </row>
    <row r="19" spans="1:69" ht="19.5" customHeight="1" thickBot="1">
      <c r="A19" s="373">
        <v>10</v>
      </c>
      <c r="B19" s="381" t="s">
        <v>571</v>
      </c>
      <c r="C19" s="370" t="str">
        <f>VLOOKUP("きく-"&amp;A19&amp;"-A",'選手データ（きく）'!E:L,4,0)</f>
        <v>奥迫智子</v>
      </c>
      <c r="D19" s="372" t="s">
        <v>4</v>
      </c>
      <c r="E19" s="370" t="str">
        <f>VLOOKUP("きく-"&amp;A19&amp;"-B",'選手データ（きく）'!E:L,4,0)</f>
        <v>松村啓子</v>
      </c>
      <c r="F19" s="372" t="s">
        <v>5</v>
      </c>
      <c r="G19" s="141" t="str">
        <f>VLOOKUP("きく-"&amp;A19&amp;"-A",'選手データ（きく）'!E:L,8,0)</f>
        <v>静岡</v>
      </c>
      <c r="H19" s="371" t="s">
        <v>6</v>
      </c>
      <c r="I19" s="335"/>
      <c r="J19" s="143" t="s">
        <v>571</v>
      </c>
      <c r="K19" s="143"/>
      <c r="L19" s="143"/>
      <c r="M19" s="143"/>
      <c r="N19" s="143" t="s">
        <v>635</v>
      </c>
      <c r="O19" s="143"/>
      <c r="P19" s="225"/>
      <c r="Q19" s="202"/>
      <c r="R19" s="163"/>
      <c r="S19" s="154"/>
      <c r="T19" s="154"/>
      <c r="U19" s="164"/>
      <c r="V19" s="164"/>
      <c r="W19" s="164">
        <v>1</v>
      </c>
      <c r="X19" s="166"/>
      <c r="Y19" s="166"/>
      <c r="Z19" s="167"/>
      <c r="AA19" s="167" t="s">
        <v>570</v>
      </c>
      <c r="AC19" s="370" t="str">
        <f>VLOOKUP("きく-"&amp;AI19&amp;"-A",'選手データ（きく）'!E:L,4,0)</f>
        <v>祝部悦子</v>
      </c>
      <c r="AD19" s="372" t="s">
        <v>1</v>
      </c>
      <c r="AE19" s="370" t="str">
        <f>VLOOKUP("きく-"&amp;AI19&amp;"-B",'選手データ（きく）'!E:L,4,0)</f>
        <v>宍道佐和子</v>
      </c>
      <c r="AF19" s="372" t="s">
        <v>2</v>
      </c>
      <c r="AG19" s="370" t="str">
        <f>VLOOKUP("きく-"&amp;AI19&amp;"-A",'選手データ（きく）'!E:L,8,0)</f>
        <v>島根</v>
      </c>
      <c r="AH19" s="371" t="s">
        <v>3</v>
      </c>
      <c r="AI19" s="373">
        <v>41</v>
      </c>
      <c r="AJ19" s="373">
        <v>71</v>
      </c>
      <c r="AK19" s="333"/>
      <c r="AL19" s="370" t="str">
        <f>VLOOKUP("きく-"&amp;AJ19&amp;"-A",'選手データ（きく）'!E:L,4,0)</f>
        <v>平田容子</v>
      </c>
      <c r="AM19" s="372" t="s">
        <v>4</v>
      </c>
      <c r="AN19" s="370" t="str">
        <f>VLOOKUP("きく-"&amp;AJ19&amp;"-B",'選手データ（きく）'!E:L,4,0)</f>
        <v>塚本藤枝</v>
      </c>
      <c r="AO19" s="372" t="s">
        <v>5</v>
      </c>
      <c r="AP19" s="370" t="str">
        <f>VLOOKUP("きく-"&amp;AJ19&amp;"-A",'選手データ（きく）'!E:L,8,0)</f>
        <v>北海道</v>
      </c>
      <c r="AQ19" s="371" t="s">
        <v>3</v>
      </c>
      <c r="AR19" s="335"/>
      <c r="AS19" s="149" t="s">
        <v>570</v>
      </c>
      <c r="AT19" s="149"/>
      <c r="AU19" s="149"/>
      <c r="AV19" s="149"/>
      <c r="AW19" s="149" t="s">
        <v>570</v>
      </c>
      <c r="AY19" s="202"/>
      <c r="AZ19" s="184"/>
      <c r="BB19" s="154"/>
      <c r="BC19" s="154"/>
      <c r="BF19" s="148" t="s">
        <v>570</v>
      </c>
      <c r="BG19" s="148"/>
      <c r="BH19" s="148"/>
      <c r="BI19" s="148" t="s">
        <v>570</v>
      </c>
      <c r="BK19" s="370" t="str">
        <f>VLOOKUP("きく-"&amp;BQ19&amp;"-A",'選手データ（きく）'!E:L,4,0)</f>
        <v>藤村三枝子</v>
      </c>
      <c r="BL19" s="372" t="s">
        <v>1</v>
      </c>
      <c r="BM19" s="139" t="str">
        <f>VLOOKUP("きく-"&amp;BQ19&amp;"-B",'選手データ（きく）'!E:L,4,0)</f>
        <v>手嶋玲子</v>
      </c>
      <c r="BN19" s="372" t="s">
        <v>2</v>
      </c>
      <c r="BO19" s="370" t="str">
        <f>VLOOKUP("きく-"&amp;BQ19&amp;"-A",'選手データ（きく）'!E:L,8,0)</f>
        <v>広島</v>
      </c>
      <c r="BP19" s="371" t="s">
        <v>3</v>
      </c>
      <c r="BQ19" s="373">
        <v>101</v>
      </c>
    </row>
    <row r="20" spans="1:69" ht="19.5" customHeight="1" thickTop="1">
      <c r="A20" s="373"/>
      <c r="B20" s="381"/>
      <c r="C20" s="370"/>
      <c r="D20" s="372"/>
      <c r="E20" s="370"/>
      <c r="F20" s="372"/>
      <c r="G20" s="150" t="str">
        <f>IF(VLOOKUP("きく-"&amp;A19&amp;"-B",'選手データ（きく）'!E:L,8,0)=G19,"",VLOOKUP("きく-"&amp;A19&amp;"-B",'選手データ（きく）'!E:L,8,0))</f>
        <v>山口</v>
      </c>
      <c r="H20" s="371"/>
      <c r="I20" s="335"/>
      <c r="J20" s="151"/>
      <c r="K20" s="152"/>
      <c r="L20" s="151"/>
      <c r="M20" s="151"/>
      <c r="N20" s="153"/>
      <c r="O20" s="143"/>
      <c r="P20" s="225"/>
      <c r="Q20" s="202"/>
      <c r="R20" s="163"/>
      <c r="S20" s="154"/>
      <c r="T20" s="154"/>
      <c r="U20" s="164"/>
      <c r="V20" s="164"/>
      <c r="W20" s="291"/>
      <c r="X20" s="292"/>
      <c r="Y20" s="292"/>
      <c r="Z20" s="181"/>
      <c r="AC20" s="370"/>
      <c r="AD20" s="372"/>
      <c r="AE20" s="370"/>
      <c r="AF20" s="372"/>
      <c r="AG20" s="370">
        <f>IF(VLOOKUP("きく-"&amp;AI19&amp;"-B",'選手データ（きく）'!E:L,8,0)=AG19,"",VLOOKUP("きく-"&amp;AI19&amp;"-B",'選手データ（きく）'!E:L,8,0))</f>
      </c>
      <c r="AH20" s="371"/>
      <c r="AI20" s="373"/>
      <c r="AJ20" s="373"/>
      <c r="AK20" s="333"/>
      <c r="AL20" s="370"/>
      <c r="AM20" s="372"/>
      <c r="AN20" s="370"/>
      <c r="AO20" s="372"/>
      <c r="AP20" s="370">
        <f>IF(VLOOKUP("きく-"&amp;AJ19&amp;"-B",'選手データ（きく）'!E:L,8,0)=AP19,"",VLOOKUP("きく-"&amp;AJ19&amp;"-B",'選手データ（きく）'!E:L,8,0))</f>
      </c>
      <c r="AQ20" s="371"/>
      <c r="AR20" s="335"/>
      <c r="AS20" s="156"/>
      <c r="AT20" s="157"/>
      <c r="AU20" s="157"/>
      <c r="AV20" s="157"/>
      <c r="AW20" s="158"/>
      <c r="AY20" s="202"/>
      <c r="AZ20" s="184"/>
      <c r="BB20" s="154"/>
      <c r="BC20" s="154"/>
      <c r="BE20" s="154"/>
      <c r="BH20" s="155"/>
      <c r="BK20" s="370"/>
      <c r="BL20" s="372"/>
      <c r="BM20" s="139" t="str">
        <f>VLOOKUP("きく-変更"&amp;BQ19&amp;"-B",'選手データ（きく）'!E:L,4,0)</f>
        <v>大丸　美秋</v>
      </c>
      <c r="BN20" s="372"/>
      <c r="BO20" s="370">
        <f>IF(VLOOKUP("きく-"&amp;BQ19&amp;"-B",'選手データ（きく）'!E:L,8,0)=BO19,"",VLOOKUP("きく-"&amp;BQ19&amp;"-B",'選手データ（きく）'!E:L,8,0))</f>
      </c>
      <c r="BP20" s="371"/>
      <c r="BQ20" s="373"/>
    </row>
    <row r="21" spans="1:69" ht="19.5" customHeight="1" thickBot="1">
      <c r="A21" s="373">
        <v>11</v>
      </c>
      <c r="B21" s="333"/>
      <c r="C21" s="370" t="str">
        <f>VLOOKUP("きく-"&amp;A21&amp;"-A",'選手データ（きく）'!E:L,4,0)</f>
        <v>野村里美</v>
      </c>
      <c r="D21" s="372" t="s">
        <v>4</v>
      </c>
      <c r="E21" s="370" t="str">
        <f>VLOOKUP("きく-"&amp;A21&amp;"-B",'選手データ（きく）'!E:L,4,0)</f>
        <v>諏訪部佳子</v>
      </c>
      <c r="F21" s="372" t="s">
        <v>5</v>
      </c>
      <c r="G21" s="370" t="str">
        <f>VLOOKUP("きく-"&amp;A21&amp;"-A",'選手データ（きく）'!E:L,8,0)</f>
        <v>東京</v>
      </c>
      <c r="H21" s="371" t="s">
        <v>6</v>
      </c>
      <c r="I21" s="335"/>
      <c r="J21" s="159"/>
      <c r="K21" s="160">
        <v>2</v>
      </c>
      <c r="L21" s="142"/>
      <c r="M21" s="142">
        <v>0</v>
      </c>
      <c r="N21" s="162"/>
      <c r="O21" s="295">
        <v>2</v>
      </c>
      <c r="P21" s="296"/>
      <c r="Q21" s="202"/>
      <c r="R21" s="163"/>
      <c r="S21" s="154"/>
      <c r="T21" s="154"/>
      <c r="U21" s="164"/>
      <c r="V21" s="164">
        <v>0</v>
      </c>
      <c r="W21" s="190"/>
      <c r="X21" s="166"/>
      <c r="Y21" s="166">
        <v>3</v>
      </c>
      <c r="Z21" s="168"/>
      <c r="AA21" s="167"/>
      <c r="AC21" s="370" t="str">
        <f>VLOOKUP("きく-"&amp;AI21&amp;"-A",'選手データ（きく）'!E:L,4,0)</f>
        <v>村越美恵子</v>
      </c>
      <c r="AD21" s="372" t="s">
        <v>1</v>
      </c>
      <c r="AE21" s="370" t="str">
        <f>VLOOKUP("きく-"&amp;AI21&amp;"-B",'選手データ（きく）'!E:L,4,0)</f>
        <v>内海克美</v>
      </c>
      <c r="AF21" s="372" t="s">
        <v>2</v>
      </c>
      <c r="AG21" s="370" t="str">
        <f>VLOOKUP("きく-"&amp;AI21&amp;"-A",'選手データ（きく）'!E:L,8,0)</f>
        <v>北海道</v>
      </c>
      <c r="AH21" s="371" t="s">
        <v>3</v>
      </c>
      <c r="AI21" s="373">
        <v>42</v>
      </c>
      <c r="AJ21" s="373">
        <v>72</v>
      </c>
      <c r="AK21" s="333"/>
      <c r="AL21" s="370" t="str">
        <f>VLOOKUP("きく-"&amp;AJ21&amp;"-A",'選手データ（きく）'!E:L,4,0)</f>
        <v>五十嵐智津子</v>
      </c>
      <c r="AM21" s="372" t="s">
        <v>4</v>
      </c>
      <c r="AN21" s="370" t="str">
        <f>VLOOKUP("きく-"&amp;AJ21&amp;"-B",'選手データ（きく）'!E:L,4,0)</f>
        <v>松本美津子</v>
      </c>
      <c r="AO21" s="372" t="s">
        <v>5</v>
      </c>
      <c r="AP21" s="370" t="str">
        <f>VLOOKUP("きく-"&amp;AJ21&amp;"-A",'選手データ（きく）'!E:L,8,0)</f>
        <v>静岡</v>
      </c>
      <c r="AQ21" s="371" t="s">
        <v>3</v>
      </c>
      <c r="AR21" s="335"/>
      <c r="AS21" s="321"/>
      <c r="AT21" s="322"/>
      <c r="AU21" s="322">
        <v>1</v>
      </c>
      <c r="AV21" s="322"/>
      <c r="AW21" s="329"/>
      <c r="AX21" s="149" t="s">
        <v>570</v>
      </c>
      <c r="AY21" s="202"/>
      <c r="AZ21" s="184"/>
      <c r="BB21" s="154"/>
      <c r="BC21" s="154"/>
      <c r="BE21" s="173" t="s">
        <v>570</v>
      </c>
      <c r="BF21" s="167"/>
      <c r="BG21" s="167"/>
      <c r="BH21" s="168" t="s">
        <v>570</v>
      </c>
      <c r="BI21" s="167"/>
      <c r="BK21" s="370" t="str">
        <f>VLOOKUP("きく-"&amp;BQ21&amp;"-A",'選手データ（きく）'!E:L,4,0)</f>
        <v>門　　恵子</v>
      </c>
      <c r="BL21" s="372" t="s">
        <v>1</v>
      </c>
      <c r="BM21" s="370" t="str">
        <f>VLOOKUP("きく-"&amp;BQ21&amp;"-B",'選手データ（きく）'!E:L,4,0)</f>
        <v>吉田京子</v>
      </c>
      <c r="BN21" s="372" t="s">
        <v>2</v>
      </c>
      <c r="BO21" s="370" t="str">
        <f>VLOOKUP("きく-"&amp;BQ21&amp;"-A",'選手データ（きく）'!E:L,8,0)</f>
        <v>兵庫</v>
      </c>
      <c r="BP21" s="371" t="s">
        <v>3</v>
      </c>
      <c r="BQ21" s="373">
        <v>102</v>
      </c>
    </row>
    <row r="22" spans="1:69" ht="19.5" customHeight="1" thickTop="1">
      <c r="A22" s="373"/>
      <c r="B22" s="333"/>
      <c r="C22" s="370"/>
      <c r="D22" s="372"/>
      <c r="E22" s="370"/>
      <c r="F22" s="372"/>
      <c r="G22" s="370">
        <f>IF(VLOOKUP("きく-"&amp;A21&amp;"-B",'選手データ（きく）'!E:L,8,0)=G21,"",VLOOKUP("きく-"&amp;A21&amp;"-B",'選手データ（きく）'!E:L,8,0))</f>
      </c>
      <c r="H22" s="371"/>
      <c r="I22" s="335"/>
      <c r="J22" s="151"/>
      <c r="K22" s="151"/>
      <c r="L22" s="152"/>
      <c r="M22" s="153"/>
      <c r="N22" s="297"/>
      <c r="O22" s="231"/>
      <c r="P22" s="225"/>
      <c r="Q22" s="202"/>
      <c r="R22" s="163"/>
      <c r="S22" s="154"/>
      <c r="T22" s="154"/>
      <c r="U22" s="164"/>
      <c r="V22" s="293"/>
      <c r="W22" s="292"/>
      <c r="X22" s="290"/>
      <c r="Y22" s="292"/>
      <c r="Z22" s="209"/>
      <c r="AA22" s="294">
        <v>2</v>
      </c>
      <c r="AC22" s="370"/>
      <c r="AD22" s="372"/>
      <c r="AE22" s="370"/>
      <c r="AF22" s="372"/>
      <c r="AG22" s="370">
        <f>IF(VLOOKUP("きく-"&amp;AI21&amp;"-B",'選手データ（きく）'!E:L,8,0)=AG21,"",VLOOKUP("きく-"&amp;AI21&amp;"-B",'選手データ（きく）'!E:L,8,0))</f>
      </c>
      <c r="AH22" s="371"/>
      <c r="AI22" s="373"/>
      <c r="AJ22" s="373"/>
      <c r="AK22" s="333"/>
      <c r="AL22" s="370"/>
      <c r="AM22" s="372"/>
      <c r="AN22" s="370"/>
      <c r="AO22" s="372"/>
      <c r="AP22" s="370">
        <f>IF(VLOOKUP("きく-"&amp;AJ21&amp;"-B",'選手データ（きく）'!E:L,8,0)=AP21,"",VLOOKUP("きく-"&amp;AJ21&amp;"-B",'選手データ（きく）'!E:L,8,0))</f>
      </c>
      <c r="AQ22" s="371"/>
      <c r="AR22" s="335"/>
      <c r="AS22" s="324">
        <v>3</v>
      </c>
      <c r="AT22" s="324"/>
      <c r="AU22" s="324"/>
      <c r="AV22" s="330"/>
      <c r="AW22" s="331"/>
      <c r="AX22" s="205"/>
      <c r="AY22" s="202"/>
      <c r="AZ22" s="184"/>
      <c r="BB22" s="154"/>
      <c r="BC22" s="240"/>
      <c r="BD22" s="240"/>
      <c r="BF22" s="185"/>
      <c r="BG22" s="181"/>
      <c r="BI22" s="182">
        <v>1</v>
      </c>
      <c r="BK22" s="370"/>
      <c r="BL22" s="372"/>
      <c r="BM22" s="370"/>
      <c r="BN22" s="372"/>
      <c r="BO22" s="370">
        <f>IF(VLOOKUP("きく-"&amp;BQ21&amp;"-B",'選手データ（きく）'!E:L,8,0)=BO21,"",VLOOKUP("きく-"&amp;BQ21&amp;"-B",'選手データ（きく）'!E:L,8,0))</f>
      </c>
      <c r="BP22" s="371"/>
      <c r="BQ22" s="373"/>
    </row>
    <row r="23" spans="1:69" ht="19.5" customHeight="1" thickBot="1">
      <c r="A23" s="373">
        <v>12</v>
      </c>
      <c r="B23" s="333"/>
      <c r="C23" s="370" t="str">
        <f>VLOOKUP("きく-"&amp;A23&amp;"-A",'選手データ（きく）'!E:L,4,0)</f>
        <v>酒井くみ子</v>
      </c>
      <c r="D23" s="372" t="s">
        <v>4</v>
      </c>
      <c r="E23" s="370" t="str">
        <f>VLOOKUP("きく-"&amp;A23&amp;"-B",'選手データ（きく）'!E:L,4,0)</f>
        <v>埋金雪子</v>
      </c>
      <c r="F23" s="372" t="s">
        <v>5</v>
      </c>
      <c r="G23" s="370" t="str">
        <f>VLOOKUP("きく-"&amp;A23&amp;"-A",'選手データ（きく）'!E:L,8,0)</f>
        <v>佐賀</v>
      </c>
      <c r="H23" s="371" t="s">
        <v>6</v>
      </c>
      <c r="I23" s="335"/>
      <c r="J23" s="149"/>
      <c r="K23" s="149"/>
      <c r="L23" s="188"/>
      <c r="M23" s="241"/>
      <c r="N23" s="189"/>
      <c r="O23" s="202"/>
      <c r="P23" s="184"/>
      <c r="Q23" s="202"/>
      <c r="R23" s="163"/>
      <c r="S23" s="154"/>
      <c r="T23" s="154"/>
      <c r="V23" s="206"/>
      <c r="W23" s="226"/>
      <c r="X23" s="200"/>
      <c r="Y23" s="148"/>
      <c r="Z23" s="148"/>
      <c r="AA23" s="148"/>
      <c r="AC23" s="370" t="str">
        <f>VLOOKUP("きく-"&amp;AI23&amp;"-A",'選手データ（きく）'!E:L,4,0)</f>
        <v>佐伯優子</v>
      </c>
      <c r="AD23" s="372" t="s">
        <v>1</v>
      </c>
      <c r="AE23" s="370" t="str">
        <f>VLOOKUP("きく-"&amp;AI23&amp;"-B",'選手データ（きく）'!E:L,4,0)</f>
        <v>小井土純子</v>
      </c>
      <c r="AF23" s="372" t="s">
        <v>2</v>
      </c>
      <c r="AG23" s="370" t="str">
        <f>VLOOKUP("きく-"&amp;AI23&amp;"-A",'選手データ（きく）'!E:L,8,0)</f>
        <v>宮城</v>
      </c>
      <c r="AH23" s="371" t="s">
        <v>3</v>
      </c>
      <c r="AI23" s="373">
        <v>43</v>
      </c>
      <c r="AJ23" s="373">
        <v>73</v>
      </c>
      <c r="AK23" s="333"/>
      <c r="AL23" s="370" t="str">
        <f>VLOOKUP("きく-"&amp;AJ23&amp;"-A",'選手データ（きく）'!E:L,4,0)</f>
        <v>山口恵美子</v>
      </c>
      <c r="AM23" s="372" t="s">
        <v>4</v>
      </c>
      <c r="AN23" s="370" t="str">
        <f>VLOOKUP("きく-"&amp;AJ23&amp;"-B",'選手データ（きく）'!E:L,4,0)</f>
        <v>野崎永子</v>
      </c>
      <c r="AO23" s="372" t="s">
        <v>5</v>
      </c>
      <c r="AP23" s="370" t="str">
        <f>VLOOKUP("きく-"&amp;AJ23&amp;"-A",'選手データ（きく）'!E:L,8,0)</f>
        <v>大阪</v>
      </c>
      <c r="AQ23" s="371" t="s">
        <v>3</v>
      </c>
      <c r="AR23" s="335"/>
      <c r="AS23" s="255"/>
      <c r="AT23" s="255"/>
      <c r="AU23" s="255"/>
      <c r="AV23" s="256"/>
      <c r="AW23" s="257"/>
      <c r="AX23" s="184"/>
      <c r="AY23" s="202"/>
      <c r="AZ23" s="184"/>
      <c r="BB23" s="154"/>
      <c r="BC23" s="240"/>
      <c r="BD23" s="240"/>
      <c r="BF23" s="193"/>
      <c r="BG23" s="168"/>
      <c r="BH23" s="167"/>
      <c r="BI23" s="167"/>
      <c r="BK23" s="370" t="str">
        <f>VLOOKUP("きく-"&amp;BQ23&amp;"-A",'選手データ（きく）'!E:L,4,0)</f>
        <v>近藤真知子</v>
      </c>
      <c r="BL23" s="372" t="s">
        <v>1</v>
      </c>
      <c r="BM23" s="370" t="str">
        <f>VLOOKUP("きく-"&amp;BQ23&amp;"-B",'選手データ（きく）'!E:L,4,0)</f>
        <v>溝口早苗</v>
      </c>
      <c r="BN23" s="372" t="s">
        <v>2</v>
      </c>
      <c r="BO23" s="370" t="str">
        <f>VLOOKUP("きく-"&amp;BQ23&amp;"-A",'選手データ（きく）'!E:L,8,0)</f>
        <v>岐阜</v>
      </c>
      <c r="BP23" s="371" t="s">
        <v>3</v>
      </c>
      <c r="BQ23" s="373">
        <v>103</v>
      </c>
    </row>
    <row r="24" spans="1:69" ht="19.5" customHeight="1" thickBot="1" thickTop="1">
      <c r="A24" s="373"/>
      <c r="B24" s="333"/>
      <c r="C24" s="370"/>
      <c r="D24" s="372"/>
      <c r="E24" s="370"/>
      <c r="F24" s="372"/>
      <c r="G24" s="370">
        <f>IF(VLOOKUP("きく-"&amp;A23&amp;"-B",'選手データ（きく）'!E:L,8,0)=G23,"",VLOOKUP("きく-"&amp;A23&amp;"-B",'選手データ（きく）'!E:L,8,0))</f>
      </c>
      <c r="H24" s="371"/>
      <c r="I24" s="335"/>
      <c r="J24" s="146"/>
      <c r="K24" s="199" t="s">
        <v>570</v>
      </c>
      <c r="L24" s="199"/>
      <c r="M24" s="196" t="s">
        <v>570</v>
      </c>
      <c r="N24" s="146"/>
      <c r="O24" s="202"/>
      <c r="P24" s="246"/>
      <c r="Q24" s="202"/>
      <c r="R24" s="163"/>
      <c r="S24" s="154"/>
      <c r="T24" s="154"/>
      <c r="U24" s="155"/>
      <c r="V24" s="192"/>
      <c r="W24" s="186" t="s">
        <v>570</v>
      </c>
      <c r="X24" s="186"/>
      <c r="Y24" s="186" t="s">
        <v>570</v>
      </c>
      <c r="AC24" s="370"/>
      <c r="AD24" s="372"/>
      <c r="AE24" s="370"/>
      <c r="AF24" s="372"/>
      <c r="AG24" s="370">
        <f>IF(VLOOKUP("きく-"&amp;AI23&amp;"-B",'選手データ（きく）'!E:L,8,0)=AG23,"",VLOOKUP("きく-"&amp;AI23&amp;"-B",'選手データ（きく）'!E:L,8,0))</f>
      </c>
      <c r="AH24" s="371"/>
      <c r="AI24" s="373"/>
      <c r="AJ24" s="373"/>
      <c r="AK24" s="333"/>
      <c r="AL24" s="370"/>
      <c r="AM24" s="372"/>
      <c r="AN24" s="370"/>
      <c r="AO24" s="372"/>
      <c r="AP24" s="370">
        <f>IF(VLOOKUP("きく-"&amp;AJ23&amp;"-B",'選手データ（きく）'!E:L,8,0)=AP23,"",VLOOKUP("きく-"&amp;AJ23&amp;"-B",'選手データ（きく）'!E:L,8,0))</f>
      </c>
      <c r="AQ24" s="371"/>
      <c r="AR24" s="335"/>
      <c r="AS24" s="199"/>
      <c r="AT24" s="199"/>
      <c r="AU24" s="199" t="s">
        <v>570</v>
      </c>
      <c r="AV24" s="199"/>
      <c r="AW24" s="229">
        <v>2</v>
      </c>
      <c r="AX24" s="184"/>
      <c r="AY24" s="233"/>
      <c r="AZ24" s="184"/>
      <c r="BB24" s="154"/>
      <c r="BC24" s="240"/>
      <c r="BD24" s="245"/>
      <c r="BF24" s="182">
        <v>0</v>
      </c>
      <c r="BG24" s="182"/>
      <c r="BH24" s="182">
        <v>3</v>
      </c>
      <c r="BI24" s="164"/>
      <c r="BK24" s="370"/>
      <c r="BL24" s="372"/>
      <c r="BM24" s="370"/>
      <c r="BN24" s="372"/>
      <c r="BO24" s="370">
        <f>IF(VLOOKUP("きく-"&amp;BQ23&amp;"-B",'選手データ（きく）'!E:L,8,0)=BO23,"",VLOOKUP("きく-"&amp;BQ23&amp;"-B",'選手データ（きく）'!E:L,8,0))</f>
      </c>
      <c r="BP24" s="371"/>
      <c r="BQ24" s="373"/>
    </row>
    <row r="25" spans="1:69" ht="19.5" customHeight="1" thickBot="1" thickTop="1">
      <c r="A25" s="373">
        <v>13</v>
      </c>
      <c r="B25" s="333"/>
      <c r="C25" s="370" t="str">
        <f>VLOOKUP("きく-"&amp;A25&amp;"-A",'選手データ（きく）'!E:L,4,0)</f>
        <v>前野芙実子</v>
      </c>
      <c r="D25" s="372" t="s">
        <v>4</v>
      </c>
      <c r="E25" s="370" t="str">
        <f>VLOOKUP("きく-"&amp;A25&amp;"-B",'選手データ（きく）'!E:L,4,0)</f>
        <v>細野敦子</v>
      </c>
      <c r="F25" s="372" t="s">
        <v>5</v>
      </c>
      <c r="G25" s="370" t="str">
        <f>VLOOKUP("きく-"&amp;A25&amp;"-A",'選手データ（きく）'!E:L,8,0)</f>
        <v>岐阜</v>
      </c>
      <c r="H25" s="371" t="s">
        <v>6</v>
      </c>
      <c r="I25" s="335"/>
      <c r="J25" s="201" t="s">
        <v>570</v>
      </c>
      <c r="K25" s="201"/>
      <c r="L25" s="149"/>
      <c r="M25" s="149"/>
      <c r="N25" s="201" t="s">
        <v>570</v>
      </c>
      <c r="O25" s="254"/>
      <c r="P25" s="258" t="s">
        <v>570</v>
      </c>
      <c r="Q25" s="259"/>
      <c r="R25" s="163"/>
      <c r="S25" s="154"/>
      <c r="U25" s="237" t="s">
        <v>570</v>
      </c>
      <c r="W25" s="148" t="s">
        <v>570</v>
      </c>
      <c r="X25" s="148"/>
      <c r="Y25" s="148"/>
      <c r="Z25" s="148"/>
      <c r="AA25" s="148" t="s">
        <v>570</v>
      </c>
      <c r="AC25" s="370" t="str">
        <f>VLOOKUP("きく-"&amp;AI25&amp;"-A",'選手データ（きく）'!E:L,4,0)</f>
        <v>清水さかゑ</v>
      </c>
      <c r="AD25" s="372" t="s">
        <v>1</v>
      </c>
      <c r="AE25" s="370" t="str">
        <f>VLOOKUP("きく-"&amp;AI25&amp;"-B",'選手データ（きく）'!E:L,4,0)</f>
        <v>井上光子</v>
      </c>
      <c r="AF25" s="372" t="s">
        <v>2</v>
      </c>
      <c r="AG25" s="370" t="str">
        <f>VLOOKUP("きく-"&amp;AI25&amp;"-A",'選手データ（きく）'!E:L,8,0)</f>
        <v>千葉</v>
      </c>
      <c r="AH25" s="371" t="s">
        <v>3</v>
      </c>
      <c r="AI25" s="373">
        <v>44</v>
      </c>
      <c r="AJ25" s="373">
        <v>74</v>
      </c>
      <c r="AK25" s="333"/>
      <c r="AL25" s="370" t="str">
        <f>VLOOKUP("きく-"&amp;AJ25&amp;"-A",'選手データ（きく）'!E:L,4,0)</f>
        <v>広瀬由美子</v>
      </c>
      <c r="AM25" s="372" t="s">
        <v>4</v>
      </c>
      <c r="AN25" s="370" t="str">
        <f>VLOOKUP("きく-"&amp;AJ25&amp;"-B",'選手データ（きく）'!E:L,4,0)</f>
        <v>勇伊朋子</v>
      </c>
      <c r="AO25" s="372" t="s">
        <v>5</v>
      </c>
      <c r="AP25" s="370" t="str">
        <f>VLOOKUP("きく-"&amp;AJ25&amp;"-A",'選手データ（きく）'!E:L,8,0)</f>
        <v>京都</v>
      </c>
      <c r="AQ25" s="371" t="s">
        <v>3</v>
      </c>
      <c r="AR25" s="335"/>
      <c r="AS25" s="149" t="s">
        <v>570</v>
      </c>
      <c r="AT25" s="149"/>
      <c r="AU25" s="149"/>
      <c r="AV25" s="149"/>
      <c r="AW25" s="149" t="s">
        <v>570</v>
      </c>
      <c r="AX25" s="202"/>
      <c r="AY25" s="229">
        <v>0</v>
      </c>
      <c r="AZ25" s="184"/>
      <c r="BB25" s="154"/>
      <c r="BD25" s="260" t="s">
        <v>570</v>
      </c>
      <c r="BE25" s="192"/>
      <c r="BF25" s="148" t="s">
        <v>570</v>
      </c>
      <c r="BG25" s="148"/>
      <c r="BH25" s="148"/>
      <c r="BI25" s="148" t="s">
        <v>570</v>
      </c>
      <c r="BK25" s="370" t="str">
        <f>VLOOKUP("きく-"&amp;BQ25&amp;"-A",'選手データ（きく）'!E:L,4,0)</f>
        <v>髙島喜代美</v>
      </c>
      <c r="BL25" s="372" t="s">
        <v>1</v>
      </c>
      <c r="BM25" s="370" t="str">
        <f>VLOOKUP("きく-"&amp;BQ25&amp;"-B",'選手データ（きく）'!E:L,4,0)</f>
        <v>別所京子</v>
      </c>
      <c r="BN25" s="372" t="s">
        <v>2</v>
      </c>
      <c r="BO25" s="370" t="str">
        <f>VLOOKUP("きく-"&amp;BQ25&amp;"-A",'選手データ（きく）'!E:L,8,0)</f>
        <v>東京</v>
      </c>
      <c r="BP25" s="371" t="s">
        <v>3</v>
      </c>
      <c r="BQ25" s="373">
        <v>104</v>
      </c>
    </row>
    <row r="26" spans="1:69" ht="19.5" customHeight="1" thickTop="1">
      <c r="A26" s="373"/>
      <c r="B26" s="333"/>
      <c r="C26" s="370"/>
      <c r="D26" s="372"/>
      <c r="E26" s="370"/>
      <c r="F26" s="372"/>
      <c r="G26" s="370">
        <f>IF(VLOOKUP("きく-"&amp;A25&amp;"-B",'選手データ（きく）'!E:L,8,0)=G25,"",VLOOKUP("きく-"&amp;A25&amp;"-B",'選手データ（きく）'!E:L,8,0))</f>
      </c>
      <c r="H26" s="371"/>
      <c r="I26" s="335"/>
      <c r="J26" s="146"/>
      <c r="K26" s="163"/>
      <c r="L26" s="146"/>
      <c r="M26" s="146"/>
      <c r="N26" s="205"/>
      <c r="O26" s="184"/>
      <c r="R26" s="163"/>
      <c r="S26" s="154"/>
      <c r="U26" s="154"/>
      <c r="V26" s="240"/>
      <c r="Z26" s="155"/>
      <c r="AC26" s="370"/>
      <c r="AD26" s="372"/>
      <c r="AE26" s="370"/>
      <c r="AF26" s="372"/>
      <c r="AG26" s="370">
        <f>IF(VLOOKUP("きく-"&amp;AI25&amp;"-B",'選手データ（きく）'!E:L,8,0)=AG25,"",VLOOKUP("きく-"&amp;AI25&amp;"-B",'選手データ（きく）'!E:L,8,0))</f>
      </c>
      <c r="AH26" s="371"/>
      <c r="AI26" s="373"/>
      <c r="AJ26" s="373"/>
      <c r="AK26" s="333"/>
      <c r="AL26" s="370"/>
      <c r="AM26" s="372"/>
      <c r="AN26" s="370"/>
      <c r="AO26" s="372"/>
      <c r="AP26" s="370">
        <f>IF(VLOOKUP("きく-"&amp;AJ25&amp;"-B",'選手データ（きく）'!E:L,8,0)=AP25,"",VLOOKUP("きく-"&amp;AJ25&amp;"-B",'選手データ（きく）'!E:L,8,0))</f>
      </c>
      <c r="AQ26" s="371"/>
      <c r="AR26" s="335"/>
      <c r="AS26" s="156"/>
      <c r="AT26" s="157"/>
      <c r="AU26" s="157"/>
      <c r="AV26" s="157"/>
      <c r="AW26" s="158"/>
      <c r="AX26" s="202"/>
      <c r="AZ26" s="184"/>
      <c r="BB26" s="154"/>
      <c r="BE26" s="206"/>
      <c r="BH26" s="155"/>
      <c r="BK26" s="370"/>
      <c r="BL26" s="372"/>
      <c r="BM26" s="370"/>
      <c r="BN26" s="372"/>
      <c r="BO26" s="370">
        <f>IF(VLOOKUP("きく-"&amp;BQ25&amp;"-B",'選手データ（きく）'!E:L,8,0)=BO25,"",VLOOKUP("きく-"&amp;BQ25&amp;"-B",'選手データ（きく）'!E:L,8,0))</f>
      </c>
      <c r="BP26" s="371"/>
      <c r="BQ26" s="373"/>
    </row>
    <row r="27" spans="1:69" ht="19.5" customHeight="1" thickBot="1">
      <c r="A27" s="373">
        <v>14</v>
      </c>
      <c r="B27" s="333"/>
      <c r="C27" s="370" t="str">
        <f>VLOOKUP("きく-"&amp;A27&amp;"-A",'選手データ（きく）'!E:L,4,0)</f>
        <v>田尻真佐子</v>
      </c>
      <c r="D27" s="372" t="s">
        <v>4</v>
      </c>
      <c r="E27" s="370" t="str">
        <f>VLOOKUP("きく-"&amp;A27&amp;"-B",'選手データ（きく）'!E:L,4,0)</f>
        <v>木下静枝</v>
      </c>
      <c r="F27" s="372" t="s">
        <v>5</v>
      </c>
      <c r="G27" s="370" t="str">
        <f>VLOOKUP("きく-"&amp;A27&amp;"-A",'選手データ（きく）'!E:L,8,0)</f>
        <v>兵庫</v>
      </c>
      <c r="H27" s="371" t="s">
        <v>6</v>
      </c>
      <c r="I27" s="335"/>
      <c r="J27" s="159"/>
      <c r="K27" s="160"/>
      <c r="L27" s="142">
        <v>2</v>
      </c>
      <c r="M27" s="142"/>
      <c r="N27" s="261"/>
      <c r="O27" s="262"/>
      <c r="R27" s="163"/>
      <c r="S27" s="154"/>
      <c r="U27" s="154"/>
      <c r="V27" s="245"/>
      <c r="W27" s="167"/>
      <c r="X27" s="167"/>
      <c r="Y27" s="166">
        <v>1</v>
      </c>
      <c r="Z27" s="215"/>
      <c r="AA27" s="166"/>
      <c r="AC27" s="370" t="str">
        <f>VLOOKUP("きく-"&amp;AI27&amp;"-A",'選手データ（きく）'!E:L,4,0)</f>
        <v>谷岡明美</v>
      </c>
      <c r="AD27" s="372" t="s">
        <v>1</v>
      </c>
      <c r="AE27" s="370" t="str">
        <f>VLOOKUP("きく-"&amp;AI27&amp;"-B",'選手データ（きく）'!E:L,4,0)</f>
        <v>上中みどり</v>
      </c>
      <c r="AF27" s="372" t="s">
        <v>2</v>
      </c>
      <c r="AG27" s="370" t="str">
        <f>VLOOKUP("きく-"&amp;AI27&amp;"-A",'選手データ（きく）'!E:L,8,0)</f>
        <v>広島</v>
      </c>
      <c r="AH27" s="371" t="s">
        <v>3</v>
      </c>
      <c r="AI27" s="373">
        <v>45</v>
      </c>
      <c r="AJ27" s="373">
        <v>75</v>
      </c>
      <c r="AK27" s="333"/>
      <c r="AL27" s="370" t="str">
        <f>VLOOKUP("きく-"&amp;AJ27&amp;"-A",'選手データ（きく）'!E:L,4,0)</f>
        <v>井上博美</v>
      </c>
      <c r="AM27" s="372" t="s">
        <v>4</v>
      </c>
      <c r="AN27" s="370" t="str">
        <f>VLOOKUP("きく-"&amp;AJ27&amp;"-B",'選手データ（きく）'!E:L,4,0)</f>
        <v>中村時子</v>
      </c>
      <c r="AO27" s="372" t="s">
        <v>5</v>
      </c>
      <c r="AP27" s="370" t="str">
        <f>VLOOKUP("きく-"&amp;AJ27&amp;"-A",'選手データ（きく）'!E:L,8,0)</f>
        <v>神奈川</v>
      </c>
      <c r="AQ27" s="371" t="s">
        <v>3</v>
      </c>
      <c r="AR27" s="335"/>
      <c r="AS27" s="321"/>
      <c r="AT27" s="322"/>
      <c r="AU27" s="322">
        <v>0</v>
      </c>
      <c r="AV27" s="322"/>
      <c r="AW27" s="329"/>
      <c r="AX27" s="230"/>
      <c r="AY27" s="143"/>
      <c r="AZ27" s="184"/>
      <c r="BB27" s="154"/>
      <c r="BE27" s="332"/>
      <c r="BF27" s="166"/>
      <c r="BG27" s="166">
        <v>1</v>
      </c>
      <c r="BH27" s="215"/>
      <c r="BI27" s="166"/>
      <c r="BK27" s="370" t="str">
        <f>VLOOKUP("きく-"&amp;BQ27&amp;"-A",'選手データ（きく）'!E:L,4,0)</f>
        <v>鳥原美恵子</v>
      </c>
      <c r="BL27" s="372" t="s">
        <v>1</v>
      </c>
      <c r="BM27" s="370" t="str">
        <f>VLOOKUP("きく-"&amp;BQ27&amp;"-B",'選手データ（きく）'!E:L,4,0)</f>
        <v>春山ヤス子</v>
      </c>
      <c r="BN27" s="372" t="s">
        <v>2</v>
      </c>
      <c r="BO27" s="370" t="str">
        <f>VLOOKUP("きく-"&amp;BQ27&amp;"-A",'選手データ（きく）'!E:L,8,0)</f>
        <v>宮崎</v>
      </c>
      <c r="BP27" s="371" t="s">
        <v>3</v>
      </c>
      <c r="BQ27" s="373">
        <v>105</v>
      </c>
    </row>
    <row r="28" spans="1:69" ht="19.5" customHeight="1" thickTop="1">
      <c r="A28" s="373"/>
      <c r="B28" s="333"/>
      <c r="C28" s="370"/>
      <c r="D28" s="372"/>
      <c r="E28" s="370"/>
      <c r="F28" s="372"/>
      <c r="G28" s="370">
        <f>IF(VLOOKUP("きく-"&amp;A27&amp;"-B",'選手データ（きく）'!E:L,8,0)=G27,"",VLOOKUP("きく-"&amp;A27&amp;"-B",'選手データ（きく）'!E:L,8,0))</f>
      </c>
      <c r="H28" s="371"/>
      <c r="I28" s="335"/>
      <c r="J28" s="216">
        <v>1</v>
      </c>
      <c r="K28" s="216"/>
      <c r="L28" s="229"/>
      <c r="M28" s="298"/>
      <c r="N28" s="248"/>
      <c r="O28" s="264" t="s">
        <v>570</v>
      </c>
      <c r="P28" s="196"/>
      <c r="R28" s="163"/>
      <c r="S28" s="154"/>
      <c r="V28" s="186" t="s">
        <v>570</v>
      </c>
      <c r="W28" s="192"/>
      <c r="X28" s="181"/>
      <c r="Y28" s="164"/>
      <c r="Z28" s="164"/>
      <c r="AA28" s="182">
        <v>0</v>
      </c>
      <c r="AC28" s="370"/>
      <c r="AD28" s="372"/>
      <c r="AE28" s="370"/>
      <c r="AF28" s="372"/>
      <c r="AG28" s="370">
        <f>IF(VLOOKUP("きく-"&amp;AI27&amp;"-B",'選手データ（きく）'!E:L,8,0)=AG27,"",VLOOKUP("きく-"&amp;AI27&amp;"-B",'選手データ（きく）'!E:L,8,0))</f>
      </c>
      <c r="AH28" s="371"/>
      <c r="AI28" s="373"/>
      <c r="AJ28" s="373"/>
      <c r="AK28" s="333"/>
      <c r="AL28" s="370"/>
      <c r="AM28" s="372"/>
      <c r="AN28" s="370"/>
      <c r="AO28" s="372"/>
      <c r="AP28" s="370">
        <f>IF(VLOOKUP("きく-"&amp;AJ27&amp;"-B",'選手データ（きく）'!E:L,8,0)=AP27,"",VLOOKUP("きく-"&amp;AJ27&amp;"-B",'選手データ（きく）'!E:L,8,0))</f>
      </c>
      <c r="AQ28" s="371"/>
      <c r="AR28" s="335"/>
      <c r="AS28" s="324">
        <v>0</v>
      </c>
      <c r="AT28" s="324"/>
      <c r="AU28" s="324"/>
      <c r="AV28" s="330"/>
      <c r="AW28" s="331"/>
      <c r="AX28" s="298">
        <v>3</v>
      </c>
      <c r="AY28" s="143"/>
      <c r="AZ28" s="184"/>
      <c r="BB28" s="154"/>
      <c r="BE28" s="182">
        <v>3</v>
      </c>
      <c r="BF28" s="291"/>
      <c r="BG28" s="290"/>
      <c r="BH28" s="164"/>
      <c r="BI28" s="182">
        <v>1</v>
      </c>
      <c r="BK28" s="370"/>
      <c r="BL28" s="372"/>
      <c r="BM28" s="370"/>
      <c r="BN28" s="372"/>
      <c r="BO28" s="370">
        <f>IF(VLOOKUP("きく-"&amp;BQ27&amp;"-B",'選手データ（きく）'!E:L,8,0)=BO27,"",VLOOKUP("きく-"&amp;BQ27&amp;"-B",'選手データ（きく）'!E:L,8,0))</f>
      </c>
      <c r="BP28" s="371"/>
      <c r="BQ28" s="373"/>
    </row>
    <row r="29" spans="1:69" ht="19.5" customHeight="1">
      <c r="A29" s="373">
        <v>15</v>
      </c>
      <c r="B29" s="333"/>
      <c r="C29" s="370" t="str">
        <f>VLOOKUP("きく-"&amp;A29&amp;"-A",'選手データ（きく）'!E:L,4,0)</f>
        <v>本田みな子</v>
      </c>
      <c r="D29" s="372" t="s">
        <v>4</v>
      </c>
      <c r="E29" s="370" t="str">
        <f>VLOOKUP("きく-"&amp;A29&amp;"-B",'選手データ（きく）'!E:L,4,0)</f>
        <v>平田泰子</v>
      </c>
      <c r="F29" s="372" t="s">
        <v>5</v>
      </c>
      <c r="G29" s="370" t="str">
        <f>VLOOKUP("きく-"&amp;A29&amp;"-A",'選手データ（きく）'!E:L,8,0)</f>
        <v>島根</v>
      </c>
      <c r="H29" s="371" t="s">
        <v>6</v>
      </c>
      <c r="I29" s="335"/>
      <c r="J29" s="211"/>
      <c r="K29" s="211"/>
      <c r="L29" s="211"/>
      <c r="M29" s="251"/>
      <c r="N29" s="210"/>
      <c r="R29" s="163"/>
      <c r="S29" s="154"/>
      <c r="V29" s="164"/>
      <c r="W29" s="190"/>
      <c r="X29" s="168"/>
      <c r="Y29" s="167"/>
      <c r="Z29" s="167"/>
      <c r="AA29" s="167"/>
      <c r="AC29" s="370" t="str">
        <f>VLOOKUP("きく-"&amp;AI29&amp;"-A",'選手データ（きく）'!E:L,4,0)</f>
        <v>杉井恵子</v>
      </c>
      <c r="AD29" s="372" t="s">
        <v>1</v>
      </c>
      <c r="AE29" s="370" t="str">
        <f>VLOOKUP("きく-"&amp;AI29&amp;"-B",'選手データ（きく）'!E:L,4,0)</f>
        <v>武林智里</v>
      </c>
      <c r="AF29" s="372" t="s">
        <v>2</v>
      </c>
      <c r="AG29" s="370" t="str">
        <f>VLOOKUP("きく-"&amp;AI29&amp;"-A",'選手データ（きく）'!E:L,8,0)</f>
        <v>大阪</v>
      </c>
      <c r="AH29" s="371" t="s">
        <v>3</v>
      </c>
      <c r="AI29" s="373">
        <v>46</v>
      </c>
      <c r="AJ29" s="373">
        <v>76</v>
      </c>
      <c r="AK29" s="333"/>
      <c r="AL29" s="370" t="str">
        <f>VLOOKUP("きく-"&amp;AJ29&amp;"-A",'選手データ（きく）'!E:L,4,0)</f>
        <v>中本澄子</v>
      </c>
      <c r="AM29" s="372" t="s">
        <v>4</v>
      </c>
      <c r="AN29" s="370" t="str">
        <f>VLOOKUP("きく-"&amp;AJ29&amp;"-B",'選手データ（きく）'!E:L,4,0)</f>
        <v>亀井幸子</v>
      </c>
      <c r="AO29" s="372" t="s">
        <v>5</v>
      </c>
      <c r="AP29" s="370" t="str">
        <f>VLOOKUP("きく-"&amp;AJ29&amp;"-A",'選手データ（きく）'!E:L,8,0)</f>
        <v>広島</v>
      </c>
      <c r="AQ29" s="371" t="s">
        <v>3</v>
      </c>
      <c r="AR29" s="335"/>
      <c r="AS29" s="255"/>
      <c r="AT29" s="255"/>
      <c r="AU29" s="255"/>
      <c r="AV29" s="256"/>
      <c r="AW29" s="257"/>
      <c r="AX29" s="199"/>
      <c r="AZ29" s="184"/>
      <c r="BB29" s="154"/>
      <c r="BF29" s="193"/>
      <c r="BG29" s="168"/>
      <c r="BH29" s="167"/>
      <c r="BI29" s="167"/>
      <c r="BK29" s="370" t="str">
        <f>VLOOKUP("きく-"&amp;BQ29&amp;"-A",'選手データ（きく）'!E:L,4,0)</f>
        <v>前田敦子</v>
      </c>
      <c r="BL29" s="372" t="s">
        <v>1</v>
      </c>
      <c r="BM29" s="370" t="str">
        <f>VLOOKUP("きく-"&amp;BQ29&amp;"-B",'選手データ（きく）'!E:L,4,0)</f>
        <v>応治美恵子</v>
      </c>
      <c r="BN29" s="372" t="s">
        <v>2</v>
      </c>
      <c r="BO29" s="370" t="str">
        <f>VLOOKUP("きく-"&amp;BQ29&amp;"-A",'選手データ（きく）'!E:L,8,0)</f>
        <v>大阪</v>
      </c>
      <c r="BP29" s="371" t="s">
        <v>3</v>
      </c>
      <c r="BQ29" s="373">
        <v>106</v>
      </c>
    </row>
    <row r="30" spans="1:69" ht="19.5" customHeight="1">
      <c r="A30" s="373"/>
      <c r="B30" s="333"/>
      <c r="C30" s="370"/>
      <c r="D30" s="372"/>
      <c r="E30" s="370"/>
      <c r="F30" s="372"/>
      <c r="G30" s="370">
        <f>IF(VLOOKUP("きく-"&amp;A29&amp;"-B",'選手データ（きく）'!E:L,8,0)=G29,"",VLOOKUP("きく-"&amp;A29&amp;"-B",'選手データ（きく）'!E:L,8,0))</f>
      </c>
      <c r="H30" s="371"/>
      <c r="I30" s="335"/>
      <c r="J30" s="199"/>
      <c r="K30" s="199"/>
      <c r="L30" s="263" t="s">
        <v>570</v>
      </c>
      <c r="M30" s="263"/>
      <c r="N30" s="249">
        <v>0</v>
      </c>
      <c r="O30" s="196"/>
      <c r="R30" s="163"/>
      <c r="S30" s="154"/>
      <c r="V30" s="164"/>
      <c r="W30" s="182">
        <v>1</v>
      </c>
      <c r="X30" s="186"/>
      <c r="Y30" s="186" t="s">
        <v>570</v>
      </c>
      <c r="Z30" s="186"/>
      <c r="AC30" s="370"/>
      <c r="AD30" s="372"/>
      <c r="AE30" s="370"/>
      <c r="AF30" s="372"/>
      <c r="AG30" s="370">
        <f>IF(VLOOKUP("きく-"&amp;AI29&amp;"-B",'選手データ（きく）'!E:L,8,0)=AG29,"",VLOOKUP("きく-"&amp;AI29&amp;"-B",'選手データ（きく）'!E:L,8,0))</f>
      </c>
      <c r="AH30" s="371"/>
      <c r="AI30" s="373"/>
      <c r="AJ30" s="373"/>
      <c r="AK30" s="333"/>
      <c r="AL30" s="370"/>
      <c r="AM30" s="372"/>
      <c r="AN30" s="370"/>
      <c r="AO30" s="372"/>
      <c r="AP30" s="370">
        <f>IF(VLOOKUP("きく-"&amp;AJ29&amp;"-B",'選手データ（きく）'!E:L,8,0)=AP29,"",VLOOKUP("きく-"&amp;AJ29&amp;"-B",'選手データ（きく）'!E:L,8,0))</f>
      </c>
      <c r="AQ30" s="371"/>
      <c r="AR30" s="335"/>
      <c r="AS30" s="199"/>
      <c r="AT30" s="199"/>
      <c r="AU30" s="199" t="s">
        <v>570</v>
      </c>
      <c r="AV30" s="199"/>
      <c r="AW30" s="229">
        <v>0</v>
      </c>
      <c r="AX30" s="199"/>
      <c r="AY30" s="143"/>
      <c r="AZ30" s="225"/>
      <c r="BA30" s="143"/>
      <c r="BB30" s="154"/>
      <c r="BF30" s="182">
        <v>2</v>
      </c>
      <c r="BG30" s="186"/>
      <c r="BH30" s="186" t="s">
        <v>570</v>
      </c>
      <c r="BK30" s="370"/>
      <c r="BL30" s="372"/>
      <c r="BM30" s="370"/>
      <c r="BN30" s="372"/>
      <c r="BO30" s="370">
        <f>IF(VLOOKUP("きく-"&amp;BQ29&amp;"-B",'選手データ（きく）'!E:L,8,0)=BO29,"",VLOOKUP("きく-"&amp;BQ29&amp;"-B",'選手データ（きく）'!E:L,8,0))</f>
      </c>
      <c r="BP30" s="371"/>
      <c r="BQ30" s="373"/>
    </row>
    <row r="31" spans="1:69" ht="19.5" customHeight="1" thickBot="1">
      <c r="A31" s="333"/>
      <c r="B31" s="333"/>
      <c r="C31" s="139"/>
      <c r="D31" s="140"/>
      <c r="E31" s="139"/>
      <c r="F31" s="140"/>
      <c r="G31" s="139"/>
      <c r="H31" s="334"/>
      <c r="I31" s="335"/>
      <c r="J31" s="146"/>
      <c r="K31" s="146"/>
      <c r="L31" s="146"/>
      <c r="M31" s="146"/>
      <c r="N31" s="146"/>
      <c r="Q31" s="379">
        <v>3</v>
      </c>
      <c r="R31" s="193"/>
      <c r="S31" s="189"/>
      <c r="T31" s="380" t="s">
        <v>632</v>
      </c>
      <c r="AC31" s="139"/>
      <c r="AD31" s="140"/>
      <c r="AE31" s="139"/>
      <c r="AF31" s="140"/>
      <c r="AG31" s="139"/>
      <c r="AH31" s="334"/>
      <c r="AI31" s="333"/>
      <c r="AJ31" s="333"/>
      <c r="AK31" s="333"/>
      <c r="AL31" s="139"/>
      <c r="AM31" s="140"/>
      <c r="AN31" s="139"/>
      <c r="AO31" s="140"/>
      <c r="AP31" s="139"/>
      <c r="AQ31" s="334"/>
      <c r="AR31" s="335"/>
      <c r="AS31" s="146"/>
      <c r="AT31" s="146"/>
      <c r="AU31" s="146"/>
      <c r="AV31" s="146"/>
      <c r="AW31" s="146"/>
      <c r="AY31" s="143"/>
      <c r="AZ31" s="378">
        <v>2</v>
      </c>
      <c r="BA31" s="342"/>
      <c r="BB31" s="154"/>
      <c r="BC31" s="389" t="s">
        <v>570</v>
      </c>
      <c r="BK31" s="139"/>
      <c r="BL31" s="140"/>
      <c r="BM31" s="139"/>
      <c r="BN31" s="140"/>
      <c r="BO31" s="139"/>
      <c r="BP31" s="334"/>
      <c r="BQ31" s="333"/>
    </row>
    <row r="32" spans="1:69" ht="19.5" customHeight="1" thickTop="1">
      <c r="A32" s="333"/>
      <c r="B32" s="333"/>
      <c r="C32" s="139"/>
      <c r="D32" s="140"/>
      <c r="E32" s="139"/>
      <c r="F32" s="140"/>
      <c r="G32" s="139"/>
      <c r="H32" s="334"/>
      <c r="I32" s="335"/>
      <c r="J32" s="146"/>
      <c r="K32" s="146"/>
      <c r="L32" s="146"/>
      <c r="M32" s="146"/>
      <c r="N32" s="146"/>
      <c r="Q32" s="379"/>
      <c r="R32" s="265"/>
      <c r="S32" s="155"/>
      <c r="T32" s="380"/>
      <c r="AC32" s="139"/>
      <c r="AD32" s="140"/>
      <c r="AE32" s="139"/>
      <c r="AF32" s="140"/>
      <c r="AG32" s="139"/>
      <c r="AH32" s="334"/>
      <c r="AI32" s="333"/>
      <c r="AJ32" s="333"/>
      <c r="AK32" s="333"/>
      <c r="AL32" s="139"/>
      <c r="AM32" s="140"/>
      <c r="AN32" s="139"/>
      <c r="AO32" s="140"/>
      <c r="AP32" s="139"/>
      <c r="AQ32" s="334"/>
      <c r="AR32" s="335"/>
      <c r="AS32" s="146"/>
      <c r="AT32" s="146"/>
      <c r="AU32" s="146"/>
      <c r="AV32" s="146"/>
      <c r="AW32" s="146"/>
      <c r="AY32" s="143"/>
      <c r="AZ32" s="378"/>
      <c r="BA32" s="343"/>
      <c r="BB32" s="266"/>
      <c r="BC32" s="389"/>
      <c r="BK32" s="139"/>
      <c r="BL32" s="140"/>
      <c r="BM32" s="139"/>
      <c r="BN32" s="140"/>
      <c r="BO32" s="139"/>
      <c r="BP32" s="334"/>
      <c r="BQ32" s="333"/>
    </row>
    <row r="33" spans="1:71" ht="19.5" customHeight="1" thickBot="1">
      <c r="A33" s="375">
        <v>16</v>
      </c>
      <c r="B33" s="337"/>
      <c r="C33" s="370" t="str">
        <f>VLOOKUP("きく-"&amp;A33&amp;"-A",'選手データ（きく）'!E:L,4,0)</f>
        <v>伊藤節子</v>
      </c>
      <c r="D33" s="372" t="s">
        <v>4</v>
      </c>
      <c r="E33" s="370" t="str">
        <f>VLOOKUP("きく-"&amp;A33&amp;"-B",'選手データ（きく）'!E:L,4,0)</f>
        <v>山中久代</v>
      </c>
      <c r="F33" s="372" t="s">
        <v>5</v>
      </c>
      <c r="G33" s="370" t="str">
        <f>VLOOKUP("きく-"&amp;A33&amp;"-A",'選手データ（きく）'!E:L,8,0)</f>
        <v>愛知</v>
      </c>
      <c r="H33" s="371" t="s">
        <v>6</v>
      </c>
      <c r="I33" s="335"/>
      <c r="J33" s="201" t="s">
        <v>570</v>
      </c>
      <c r="K33" s="201"/>
      <c r="L33" s="149"/>
      <c r="M33" s="149"/>
      <c r="N33" s="201" t="s">
        <v>570</v>
      </c>
      <c r="O33" s="145"/>
      <c r="Q33" s="184"/>
      <c r="R33" s="267"/>
      <c r="S33" s="155"/>
      <c r="W33" s="383" t="s">
        <v>570</v>
      </c>
      <c r="X33" s="383"/>
      <c r="Y33" s="383"/>
      <c r="Z33" s="383"/>
      <c r="AA33" s="383" t="s">
        <v>570</v>
      </c>
      <c r="AC33" s="370" t="str">
        <f>VLOOKUP("きく-"&amp;AI33&amp;"-A",'選手データ（きく）'!E:L,4,0)</f>
        <v>渡辺はるみ</v>
      </c>
      <c r="AD33" s="372" t="s">
        <v>1</v>
      </c>
      <c r="AE33" s="370" t="str">
        <f>VLOOKUP("きく-"&amp;AI33&amp;"-B",'選手データ（きく）'!E:L,4,0)</f>
        <v>堀江美知子</v>
      </c>
      <c r="AF33" s="372" t="s">
        <v>2</v>
      </c>
      <c r="AG33" s="370" t="str">
        <f>VLOOKUP("きく-"&amp;AI33&amp;"-A",'選手データ（きく）'!E:L,8,0)</f>
        <v>北海道</v>
      </c>
      <c r="AH33" s="371" t="s">
        <v>3</v>
      </c>
      <c r="AI33" s="373">
        <v>47</v>
      </c>
      <c r="AJ33" s="373">
        <v>77</v>
      </c>
      <c r="AK33" s="333"/>
      <c r="AL33" s="370" t="str">
        <f>VLOOKUP("きく-"&amp;AJ33&amp;"-A",'選手データ（きく）'!E:L,4,0)</f>
        <v>石川玲子</v>
      </c>
      <c r="AM33" s="372" t="s">
        <v>4</v>
      </c>
      <c r="AN33" s="370" t="str">
        <f>VLOOKUP("きく-"&amp;AJ33&amp;"-B",'選手データ（きく）'!E:L,4,0)</f>
        <v>水野かずよ</v>
      </c>
      <c r="AO33" s="372" t="s">
        <v>5</v>
      </c>
      <c r="AP33" s="370" t="str">
        <f>VLOOKUP("きく-"&amp;AJ33&amp;"-A",'選手データ（きく）'!E:L,8,0)</f>
        <v>三重</v>
      </c>
      <c r="AQ33" s="371" t="s">
        <v>3</v>
      </c>
      <c r="AR33" s="335"/>
      <c r="AS33" s="211" t="s">
        <v>570</v>
      </c>
      <c r="AT33" s="211"/>
      <c r="AU33" s="211"/>
      <c r="AV33" s="159"/>
      <c r="AW33" s="143">
        <v>3</v>
      </c>
      <c r="AX33" s="143"/>
      <c r="BA33" s="246"/>
      <c r="BB33" s="155"/>
      <c r="BF33" s="148" t="s">
        <v>570</v>
      </c>
      <c r="BG33" s="148"/>
      <c r="BH33" s="148"/>
      <c r="BI33" s="148" t="s">
        <v>570</v>
      </c>
      <c r="BK33" s="370" t="str">
        <f>VLOOKUP("きく-"&amp;BQ33&amp;"-A",'選手データ（きく）'!E:L,4,0)</f>
        <v>松永真弓</v>
      </c>
      <c r="BL33" s="372" t="s">
        <v>1</v>
      </c>
      <c r="BM33" s="370" t="str">
        <f>VLOOKUP("きく-"&amp;BQ33&amp;"-B",'選手データ（きく）'!E:L,4,0)</f>
        <v>井原文子</v>
      </c>
      <c r="BN33" s="372" t="s">
        <v>2</v>
      </c>
      <c r="BO33" s="370" t="str">
        <f>VLOOKUP("きく-"&amp;BQ33&amp;"-A",'選手データ（きく）'!E:L,8,0)</f>
        <v>千葉</v>
      </c>
      <c r="BP33" s="371" t="s">
        <v>3</v>
      </c>
      <c r="BQ33" s="374">
        <v>107</v>
      </c>
      <c r="BR33" s="338"/>
      <c r="BS33" s="338"/>
    </row>
    <row r="34" spans="1:71" ht="19.5" customHeight="1" thickTop="1">
      <c r="A34" s="375"/>
      <c r="B34" s="337"/>
      <c r="C34" s="370"/>
      <c r="D34" s="372"/>
      <c r="E34" s="370"/>
      <c r="F34" s="372"/>
      <c r="G34" s="370">
        <f>IF(VLOOKUP("きく-"&amp;A33&amp;"-B",'選手データ（きく）'!E:L,8,0)=G33,"",VLOOKUP("きく-"&amp;A33&amp;"-B",'選手データ（きく）'!E:L,8,0))</f>
      </c>
      <c r="H34" s="371"/>
      <c r="I34" s="335"/>
      <c r="J34" s="146"/>
      <c r="K34" s="163"/>
      <c r="L34" s="146"/>
      <c r="M34" s="146"/>
      <c r="N34" s="205"/>
      <c r="Q34" s="184"/>
      <c r="R34" s="267"/>
      <c r="S34" s="155"/>
      <c r="V34" s="384"/>
      <c r="Z34" s="155"/>
      <c r="AC34" s="370"/>
      <c r="AD34" s="372"/>
      <c r="AE34" s="370"/>
      <c r="AF34" s="372"/>
      <c r="AG34" s="370">
        <f>IF(VLOOKUP("きく-"&amp;AI33&amp;"-B",'選手データ（きく）'!E:L,8,0)=AG33,"",VLOOKUP("きく-"&amp;AI33&amp;"-B",'選手データ（きく）'!E:L,8,0))</f>
      </c>
      <c r="AH34" s="371"/>
      <c r="AI34" s="373"/>
      <c r="AJ34" s="373"/>
      <c r="AK34" s="333"/>
      <c r="AL34" s="370"/>
      <c r="AM34" s="372"/>
      <c r="AN34" s="370"/>
      <c r="AO34" s="372"/>
      <c r="AP34" s="370">
        <f>IF(VLOOKUP("きく-"&amp;AJ33&amp;"-B",'選手データ（きく）'!E:L,8,0)=AP33,"",VLOOKUP("きく-"&amp;AJ33&amp;"-B",'選手データ（きく）'!E:L,8,0))</f>
      </c>
      <c r="AQ34" s="371"/>
      <c r="AR34" s="335"/>
      <c r="AS34" s="156"/>
      <c r="AT34" s="183"/>
      <c r="AU34" s="157"/>
      <c r="AV34" s="320"/>
      <c r="AW34" s="325"/>
      <c r="AX34" s="143"/>
      <c r="AZ34" s="202"/>
      <c r="BA34" s="246"/>
      <c r="BC34" s="192"/>
      <c r="BE34" s="154"/>
      <c r="BH34" s="155"/>
      <c r="BK34" s="370"/>
      <c r="BL34" s="372"/>
      <c r="BM34" s="370"/>
      <c r="BN34" s="372"/>
      <c r="BO34" s="370">
        <f>IF(VLOOKUP("きく-"&amp;BQ33&amp;"-B",'選手データ（きく）'!E:L,8,0)=BO33,"",VLOOKUP("きく-"&amp;BQ33&amp;"-B",'選手データ（きく）'!E:L,8,0))</f>
      </c>
      <c r="BP34" s="371"/>
      <c r="BQ34" s="374"/>
      <c r="BR34" s="338"/>
      <c r="BS34" s="338"/>
    </row>
    <row r="35" spans="1:71" ht="19.5" customHeight="1" thickBot="1">
      <c r="A35" s="375">
        <v>17</v>
      </c>
      <c r="B35" s="337"/>
      <c r="C35" s="370" t="str">
        <f>VLOOKUP("きく-"&amp;A35&amp;"-A",'選手データ（きく）'!E:L,4,0)</f>
        <v>古田圭子</v>
      </c>
      <c r="D35" s="372" t="s">
        <v>4</v>
      </c>
      <c r="E35" s="370" t="str">
        <f>VLOOKUP("きく-"&amp;A35&amp;"-B",'選手データ（きく）'!E:L,4,0)</f>
        <v>清水静恵</v>
      </c>
      <c r="F35" s="372" t="s">
        <v>5</v>
      </c>
      <c r="G35" s="370" t="str">
        <f>VLOOKUP("きく-"&amp;A35&amp;"-A",'選手データ（きく）'!E:L,8,0)</f>
        <v>広島</v>
      </c>
      <c r="H35" s="371" t="s">
        <v>6</v>
      </c>
      <c r="I35" s="335"/>
      <c r="J35" s="211"/>
      <c r="K35" s="251"/>
      <c r="L35" s="212" t="s">
        <v>570</v>
      </c>
      <c r="M35" s="212"/>
      <c r="N35" s="261"/>
      <c r="O35" s="144">
        <v>1</v>
      </c>
      <c r="P35" s="145"/>
      <c r="Q35" s="184"/>
      <c r="R35" s="267"/>
      <c r="S35" s="155"/>
      <c r="V35" s="385" t="s">
        <v>570</v>
      </c>
      <c r="W35" s="167"/>
      <c r="X35" s="166"/>
      <c r="Y35" s="166">
        <v>0</v>
      </c>
      <c r="Z35" s="215"/>
      <c r="AA35" s="166"/>
      <c r="AC35" s="370" t="str">
        <f>VLOOKUP("きく-"&amp;AI35&amp;"-A",'選手データ（きく）'!E:L,4,0)</f>
        <v>大路由美子</v>
      </c>
      <c r="AD35" s="372" t="s">
        <v>1</v>
      </c>
      <c r="AE35" s="370" t="str">
        <f>VLOOKUP("きく-"&amp;AI35&amp;"-B",'選手データ（きく）'!E:L,4,0)</f>
        <v>岸本久美子</v>
      </c>
      <c r="AF35" s="372" t="s">
        <v>2</v>
      </c>
      <c r="AG35" s="370" t="str">
        <f>VLOOKUP("きく-"&amp;AI35&amp;"-A",'選手データ（きく）'!E:L,8,0)</f>
        <v>兵庫</v>
      </c>
      <c r="AH35" s="371" t="s">
        <v>3</v>
      </c>
      <c r="AI35" s="373">
        <v>48</v>
      </c>
      <c r="AJ35" s="373">
        <v>78</v>
      </c>
      <c r="AK35" s="333"/>
      <c r="AL35" s="370" t="str">
        <f>VLOOKUP("きく-"&amp;AJ35&amp;"-A",'選手データ（きく）'!E:L,4,0)</f>
        <v>廣吉君子</v>
      </c>
      <c r="AM35" s="372" t="s">
        <v>4</v>
      </c>
      <c r="AN35" s="370" t="str">
        <f>VLOOKUP("きく-"&amp;AJ35&amp;"-B",'選手データ（きく）'!E:L,4,0)</f>
        <v>森　　鏡子</v>
      </c>
      <c r="AO35" s="372" t="s">
        <v>5</v>
      </c>
      <c r="AP35" s="370" t="str">
        <f>VLOOKUP("きく-"&amp;AJ35&amp;"-A",'選手データ（きく）'!E:L,8,0)</f>
        <v>奈良</v>
      </c>
      <c r="AQ35" s="371" t="s">
        <v>3</v>
      </c>
      <c r="AR35" s="335"/>
      <c r="AS35" s="321"/>
      <c r="AT35" s="339"/>
      <c r="AU35" s="322">
        <v>0</v>
      </c>
      <c r="AV35" s="322"/>
      <c r="AW35" s="321"/>
      <c r="AX35" s="143">
        <v>1</v>
      </c>
      <c r="AY35" s="143"/>
      <c r="AZ35" s="202"/>
      <c r="BA35" s="246"/>
      <c r="BC35" s="192"/>
      <c r="BE35" s="165">
        <v>0</v>
      </c>
      <c r="BF35" s="166"/>
      <c r="BG35" s="166"/>
      <c r="BH35" s="215">
        <v>3</v>
      </c>
      <c r="BI35" s="166"/>
      <c r="BK35" s="370" t="str">
        <f>VLOOKUP("きく-"&amp;BQ35&amp;"-A",'選手データ（きく）'!E:L,4,0)</f>
        <v>宇江冨子</v>
      </c>
      <c r="BL35" s="372" t="s">
        <v>1</v>
      </c>
      <c r="BM35" s="370" t="str">
        <f>VLOOKUP("きく-"&amp;BQ35&amp;"-B",'選手データ（きく）'!E:L,4,0)</f>
        <v>田坂君子</v>
      </c>
      <c r="BN35" s="372" t="s">
        <v>2</v>
      </c>
      <c r="BO35" s="370" t="str">
        <f>VLOOKUP("きく-"&amp;BQ35&amp;"-A",'選手データ（きく）'!E:L,8,0)</f>
        <v>広島</v>
      </c>
      <c r="BP35" s="371" t="s">
        <v>3</v>
      </c>
      <c r="BQ35" s="374">
        <v>108</v>
      </c>
      <c r="BR35" s="338"/>
      <c r="BS35" s="338"/>
    </row>
    <row r="36" spans="1:71" ht="19.5" customHeight="1" thickTop="1">
      <c r="A36" s="375"/>
      <c r="B36" s="337"/>
      <c r="C36" s="370"/>
      <c r="D36" s="372"/>
      <c r="E36" s="370"/>
      <c r="F36" s="372"/>
      <c r="G36" s="370">
        <f>IF(VLOOKUP("きく-"&amp;A35&amp;"-B",'選手データ（きく）'!E:L,8,0)=G35,"",VLOOKUP("きく-"&amp;A35&amp;"-B",'選手データ（きく）'!E:L,8,0))</f>
      </c>
      <c r="H36" s="371"/>
      <c r="I36" s="335"/>
      <c r="J36" s="216">
        <v>2</v>
      </c>
      <c r="K36" s="216"/>
      <c r="L36" s="229"/>
      <c r="M36" s="298"/>
      <c r="N36" s="299"/>
      <c r="O36" s="300"/>
      <c r="P36" s="163"/>
      <c r="Q36" s="184"/>
      <c r="R36" s="267"/>
      <c r="S36" s="155"/>
      <c r="U36" s="384"/>
      <c r="W36" s="268"/>
      <c r="X36" s="221"/>
      <c r="Y36" s="182"/>
      <c r="Z36" s="182"/>
      <c r="AA36" s="182">
        <v>1</v>
      </c>
      <c r="AC36" s="370"/>
      <c r="AD36" s="372"/>
      <c r="AE36" s="370"/>
      <c r="AF36" s="372"/>
      <c r="AG36" s="370">
        <f>IF(VLOOKUP("きく-"&amp;AI35&amp;"-B",'選手データ（きく）'!E:L,8,0)=AG35,"",VLOOKUP("きく-"&amp;AI35&amp;"-B",'選手データ（きく）'!E:L,8,0))</f>
      </c>
      <c r="AH36" s="371"/>
      <c r="AI36" s="373"/>
      <c r="AJ36" s="373"/>
      <c r="AK36" s="333"/>
      <c r="AL36" s="370"/>
      <c r="AM36" s="372"/>
      <c r="AN36" s="370"/>
      <c r="AO36" s="372"/>
      <c r="AP36" s="370">
        <f>IF(VLOOKUP("きく-"&amp;AJ35&amp;"-B",'選手データ（きく）'!E:L,8,0)=AP35,"",VLOOKUP("きく-"&amp;AJ35&amp;"-B",'選手データ（きく）'!E:L,8,0))</f>
      </c>
      <c r="AQ36" s="371"/>
      <c r="AR36" s="335"/>
      <c r="AS36" s="340">
        <v>1</v>
      </c>
      <c r="AT36" s="341"/>
      <c r="AU36" s="269"/>
      <c r="AV36" s="183"/>
      <c r="AW36" s="270"/>
      <c r="AX36" s="271"/>
      <c r="AZ36" s="202"/>
      <c r="BA36" s="246"/>
      <c r="BC36" s="192"/>
      <c r="BE36" s="180"/>
      <c r="BF36" s="291"/>
      <c r="BG36" s="290"/>
      <c r="BH36" s="164"/>
      <c r="BI36" s="182">
        <v>1</v>
      </c>
      <c r="BK36" s="370"/>
      <c r="BL36" s="372"/>
      <c r="BM36" s="370"/>
      <c r="BN36" s="372"/>
      <c r="BO36" s="370">
        <f>IF(VLOOKUP("きく-"&amp;BQ35&amp;"-B",'選手データ（きく）'!E:L,8,0)=BO35,"",VLOOKUP("きく-"&amp;BQ35&amp;"-B",'選手データ（きく）'!E:L,8,0))</f>
      </c>
      <c r="BP36" s="371"/>
      <c r="BQ36" s="374"/>
      <c r="BR36" s="338"/>
      <c r="BS36" s="338"/>
    </row>
    <row r="37" spans="1:71" ht="19.5" customHeight="1" thickBot="1">
      <c r="A37" s="375">
        <v>18</v>
      </c>
      <c r="B37" s="337"/>
      <c r="C37" s="370" t="str">
        <f>VLOOKUP("きく-"&amp;A37&amp;"-A",'選手データ（きく）'!E:L,4,0)</f>
        <v>有田正子</v>
      </c>
      <c r="D37" s="372" t="s">
        <v>4</v>
      </c>
      <c r="E37" s="370" t="str">
        <f>VLOOKUP("きく-"&amp;A37&amp;"-B",'選手データ（きく）'!E:L,4,0)</f>
        <v>本庄恵美子</v>
      </c>
      <c r="F37" s="372" t="s">
        <v>5</v>
      </c>
      <c r="G37" s="370" t="str">
        <f>VLOOKUP("きく-"&amp;A37&amp;"-A",'選手データ（きく）'!E:L,8,0)</f>
        <v>京都</v>
      </c>
      <c r="H37" s="371" t="s">
        <v>6</v>
      </c>
      <c r="I37" s="335"/>
      <c r="J37" s="159"/>
      <c r="K37" s="159"/>
      <c r="L37" s="159"/>
      <c r="M37" s="160"/>
      <c r="N37" s="162"/>
      <c r="O37" s="143"/>
      <c r="P37" s="163"/>
      <c r="Q37" s="184"/>
      <c r="R37" s="267"/>
      <c r="S37" s="155"/>
      <c r="U37" s="384"/>
      <c r="W37" s="193"/>
      <c r="X37" s="168"/>
      <c r="Y37" s="167"/>
      <c r="Z37" s="167"/>
      <c r="AA37" s="167"/>
      <c r="AC37" s="370" t="str">
        <f>VLOOKUP("きく-"&amp;AI37&amp;"-A",'選手データ（きく）'!E:L,4,0)</f>
        <v>和田るみ</v>
      </c>
      <c r="AD37" s="372" t="s">
        <v>1</v>
      </c>
      <c r="AE37" s="370" t="str">
        <f>VLOOKUP("きく-"&amp;AI37&amp;"-B",'選手データ（きく）'!E:L,4,0)</f>
        <v>久保田範子</v>
      </c>
      <c r="AF37" s="372" t="s">
        <v>2</v>
      </c>
      <c r="AG37" s="370" t="str">
        <f>VLOOKUP("きく-"&amp;AI37&amp;"-A",'選手データ（きく）'!E:L,8,0)</f>
        <v>山口</v>
      </c>
      <c r="AH37" s="371" t="s">
        <v>3</v>
      </c>
      <c r="AI37" s="373">
        <v>49</v>
      </c>
      <c r="AJ37" s="373">
        <v>79</v>
      </c>
      <c r="AK37" s="333"/>
      <c r="AL37" s="370" t="str">
        <f>VLOOKUP("きく-"&amp;AJ37&amp;"-A",'選手データ（きく）'!E:L,4,0)</f>
        <v>山下美智子</v>
      </c>
      <c r="AM37" s="372" t="s">
        <v>4</v>
      </c>
      <c r="AN37" s="370" t="str">
        <f>VLOOKUP("きく-"&amp;AJ37&amp;"-B",'選手データ（きく）'!E:L,4,0)</f>
        <v>岡田八千恵</v>
      </c>
      <c r="AO37" s="372" t="s">
        <v>5</v>
      </c>
      <c r="AP37" s="370" t="str">
        <f>VLOOKUP("きく-"&amp;AJ37&amp;"-A",'選手データ（きく）'!E:L,8,0)</f>
        <v>山口</v>
      </c>
      <c r="AQ37" s="371" t="s">
        <v>3</v>
      </c>
      <c r="AR37" s="335"/>
      <c r="AS37" s="272"/>
      <c r="AT37" s="272"/>
      <c r="AU37" s="272"/>
      <c r="AV37" s="273"/>
      <c r="AW37" s="274"/>
      <c r="AX37" s="202"/>
      <c r="AZ37" s="202"/>
      <c r="BA37" s="246"/>
      <c r="BC37" s="192"/>
      <c r="BD37" s="164"/>
      <c r="BE37" s="192"/>
      <c r="BF37" s="193"/>
      <c r="BG37" s="168"/>
      <c r="BH37" s="167"/>
      <c r="BI37" s="167"/>
      <c r="BK37" s="370" t="str">
        <f>VLOOKUP("きく-"&amp;BQ37&amp;"-A",'選手データ（きく）'!E:L,4,0)</f>
        <v>佐藤京子</v>
      </c>
      <c r="BL37" s="372" t="s">
        <v>1</v>
      </c>
      <c r="BM37" s="370" t="str">
        <f>VLOOKUP("きく-"&amp;BQ37&amp;"-B",'選手データ（きく）'!E:L,4,0)</f>
        <v>佐川由美子</v>
      </c>
      <c r="BN37" s="372" t="s">
        <v>2</v>
      </c>
      <c r="BO37" s="370" t="str">
        <f>VLOOKUP("きく-"&amp;BQ37&amp;"-A",'選手データ（きく）'!E:L,8,0)</f>
        <v>秋田</v>
      </c>
      <c r="BP37" s="371" t="s">
        <v>3</v>
      </c>
      <c r="BQ37" s="374">
        <v>109</v>
      </c>
      <c r="BR37" s="338"/>
      <c r="BS37" s="338"/>
    </row>
    <row r="38" spans="1:71" ht="19.5" customHeight="1" thickBot="1" thickTop="1">
      <c r="A38" s="375"/>
      <c r="B38" s="337"/>
      <c r="C38" s="370"/>
      <c r="D38" s="372"/>
      <c r="E38" s="370"/>
      <c r="F38" s="372"/>
      <c r="G38" s="370">
        <f>IF(VLOOKUP("きく-"&amp;A37&amp;"-B",'選手データ（きく）'!E:L,8,0)=G37,"",VLOOKUP("きく-"&amp;A37&amp;"-B",'選手データ（きく）'!E:L,8,0))</f>
      </c>
      <c r="H38" s="371"/>
      <c r="I38" s="335"/>
      <c r="J38" s="229"/>
      <c r="K38" s="229"/>
      <c r="L38" s="216">
        <v>1</v>
      </c>
      <c r="M38" s="216"/>
      <c r="N38" s="249">
        <v>1</v>
      </c>
      <c r="O38" s="235"/>
      <c r="P38" s="188" t="s">
        <v>570</v>
      </c>
      <c r="Q38" s="254"/>
      <c r="R38" s="267"/>
      <c r="S38" s="155"/>
      <c r="U38" s="386">
        <v>2</v>
      </c>
      <c r="V38" s="164"/>
      <c r="W38" s="182">
        <v>0</v>
      </c>
      <c r="X38" s="186"/>
      <c r="Y38" s="186" t="s">
        <v>570</v>
      </c>
      <c r="Z38" s="186"/>
      <c r="AA38" s="186"/>
      <c r="AC38" s="370"/>
      <c r="AD38" s="372"/>
      <c r="AE38" s="370"/>
      <c r="AF38" s="372"/>
      <c r="AG38" s="370">
        <f>IF(VLOOKUP("きく-"&amp;AI37&amp;"-B",'選手データ（きく）'!E:L,8,0)=AG37,"",VLOOKUP("きく-"&amp;AI37&amp;"-B",'選手データ（きく）'!E:L,8,0))</f>
      </c>
      <c r="AH38" s="371"/>
      <c r="AI38" s="373"/>
      <c r="AJ38" s="373"/>
      <c r="AK38" s="333"/>
      <c r="AL38" s="370"/>
      <c r="AM38" s="372"/>
      <c r="AN38" s="370"/>
      <c r="AO38" s="372"/>
      <c r="AP38" s="370">
        <f>IF(VLOOKUP("きく-"&amp;AJ37&amp;"-B",'選手データ（きく）'!E:L,8,0)=AP37,"",VLOOKUP("きく-"&amp;AJ37&amp;"-B",'選手データ（きく）'!E:L,8,0))</f>
      </c>
      <c r="AQ38" s="371"/>
      <c r="AR38" s="335"/>
      <c r="AS38" s="146"/>
      <c r="AT38" s="146"/>
      <c r="AU38" s="199" t="s">
        <v>570</v>
      </c>
      <c r="AV38" s="199"/>
      <c r="AW38" s="199" t="s">
        <v>570</v>
      </c>
      <c r="AX38" s="248"/>
      <c r="AY38" s="146" t="s">
        <v>570</v>
      </c>
      <c r="AZ38" s="202"/>
      <c r="BA38" s="246"/>
      <c r="BC38" s="192"/>
      <c r="BD38" s="198">
        <v>1</v>
      </c>
      <c r="BE38" s="192"/>
      <c r="BF38" s="182">
        <v>3</v>
      </c>
      <c r="BG38" s="186"/>
      <c r="BH38" s="186" t="s">
        <v>570</v>
      </c>
      <c r="BK38" s="370"/>
      <c r="BL38" s="372"/>
      <c r="BM38" s="370"/>
      <c r="BN38" s="372"/>
      <c r="BO38" s="370">
        <f>IF(VLOOKUP("きく-"&amp;BQ37&amp;"-B",'選手データ（きく）'!E:L,8,0)=BO37,"",VLOOKUP("きく-"&amp;BQ37&amp;"-B",'選手データ（きく）'!E:L,8,0))</f>
      </c>
      <c r="BP38" s="371"/>
      <c r="BQ38" s="374"/>
      <c r="BR38" s="338"/>
      <c r="BS38" s="338"/>
    </row>
    <row r="39" spans="1:71" ht="19.5" customHeight="1" thickBot="1" thickTop="1">
      <c r="A39" s="375">
        <v>19</v>
      </c>
      <c r="B39" s="337"/>
      <c r="C39" s="370" t="str">
        <f>VLOOKUP("きく-"&amp;A39&amp;"-A",'選手データ（きく）'!E:L,4,0)</f>
        <v>三松典子</v>
      </c>
      <c r="D39" s="372" t="s">
        <v>4</v>
      </c>
      <c r="E39" s="370" t="str">
        <f>VLOOKUP("きく-"&amp;A39&amp;"-B",'選手データ（きく）'!E:L,4,0)</f>
        <v>稲田靖子</v>
      </c>
      <c r="F39" s="372" t="s">
        <v>5</v>
      </c>
      <c r="G39" s="370" t="str">
        <f>VLOOKUP("きく-"&amp;A39&amp;"-A",'選手データ（きく）'!E:L,8,0)</f>
        <v>大阪</v>
      </c>
      <c r="H39" s="371" t="s">
        <v>6</v>
      </c>
      <c r="I39" s="335"/>
      <c r="J39" s="149" t="s">
        <v>570</v>
      </c>
      <c r="K39" s="149" t="s">
        <v>570</v>
      </c>
      <c r="L39" s="149"/>
      <c r="M39" s="149"/>
      <c r="N39" s="149" t="s">
        <v>570</v>
      </c>
      <c r="O39" s="184"/>
      <c r="P39" s="205"/>
      <c r="Q39" s="184"/>
      <c r="R39" s="267"/>
      <c r="S39" s="155"/>
      <c r="U39" s="180"/>
      <c r="V39" s="180"/>
      <c r="W39" s="383"/>
      <c r="X39" s="383"/>
      <c r="Y39" s="383" t="s">
        <v>570</v>
      </c>
      <c r="Z39" s="383"/>
      <c r="AA39" s="383" t="s">
        <v>570</v>
      </c>
      <c r="AC39" s="370" t="str">
        <f>VLOOKUP("きく-"&amp;AI39&amp;"-A",'選手データ（きく）'!E:L,4,0)</f>
        <v>中村葉志子</v>
      </c>
      <c r="AD39" s="372" t="s">
        <v>1</v>
      </c>
      <c r="AE39" s="370" t="str">
        <f>VLOOKUP("きく-"&amp;AI39&amp;"-B",'選手データ（きく）'!E:L,4,0)</f>
        <v>中川輝美</v>
      </c>
      <c r="AF39" s="372" t="s">
        <v>2</v>
      </c>
      <c r="AG39" s="252" t="str">
        <f>VLOOKUP("きく-"&amp;AI39&amp;"-A",'選手データ（きく）'!E:L,8,0)</f>
        <v>大阪</v>
      </c>
      <c r="AH39" s="371" t="s">
        <v>3</v>
      </c>
      <c r="AI39" s="373">
        <v>50</v>
      </c>
      <c r="AJ39" s="373">
        <v>80</v>
      </c>
      <c r="AK39" s="333"/>
      <c r="AL39" s="370" t="str">
        <f>VLOOKUP("きく-"&amp;AJ39&amp;"-A",'選手データ（きく）'!E:L,4,0)</f>
        <v>中田三千惠</v>
      </c>
      <c r="AM39" s="372" t="s">
        <v>4</v>
      </c>
      <c r="AN39" s="370" t="str">
        <f>VLOOKUP("きく-"&amp;AJ39&amp;"-B",'選手データ（きく）'!E:L,4,0)</f>
        <v>宮越由美子</v>
      </c>
      <c r="AO39" s="372" t="s">
        <v>5</v>
      </c>
      <c r="AP39" s="139" t="str">
        <f>VLOOKUP("きく-"&amp;AJ39&amp;"-A",'選手データ（きく）'!E:L,8,0)</f>
        <v>東京</v>
      </c>
      <c r="AQ39" s="371" t="s">
        <v>3</v>
      </c>
      <c r="AR39" s="335"/>
      <c r="AS39" s="149" t="s">
        <v>570</v>
      </c>
      <c r="AT39" s="149"/>
      <c r="AU39" s="149"/>
      <c r="AV39" s="149"/>
      <c r="AW39" s="149" t="s">
        <v>570</v>
      </c>
      <c r="AX39" s="184"/>
      <c r="AY39" s="178"/>
      <c r="AZ39" s="202"/>
      <c r="BA39" s="246"/>
      <c r="BC39" s="192"/>
      <c r="BD39" s="293"/>
      <c r="BF39" s="148" t="s">
        <v>570</v>
      </c>
      <c r="BG39" s="148"/>
      <c r="BH39" s="148"/>
      <c r="BI39" s="148" t="s">
        <v>570</v>
      </c>
      <c r="BK39" s="370" t="str">
        <f>VLOOKUP("きく-"&amp;BQ39&amp;"-A",'選手データ（きく）'!E:L,4,0)</f>
        <v>岡中節子</v>
      </c>
      <c r="BL39" s="372" t="s">
        <v>1</v>
      </c>
      <c r="BM39" s="370" t="str">
        <f>VLOOKUP("きく-"&amp;BQ39&amp;"-B",'選手データ（きく）'!E:L,4,0)</f>
        <v>岩松恵美子</v>
      </c>
      <c r="BN39" s="372" t="s">
        <v>2</v>
      </c>
      <c r="BO39" s="370" t="str">
        <f>VLOOKUP("きく-"&amp;BQ39&amp;"-A",'選手データ（きく）'!E:L,8,0)</f>
        <v>兵庫</v>
      </c>
      <c r="BP39" s="371" t="s">
        <v>3</v>
      </c>
      <c r="BQ39" s="374">
        <v>110</v>
      </c>
      <c r="BR39" s="338"/>
      <c r="BS39" s="338"/>
    </row>
    <row r="40" spans="1:71" ht="19.5" customHeight="1" thickTop="1">
      <c r="A40" s="375"/>
      <c r="B40" s="337"/>
      <c r="C40" s="370"/>
      <c r="D40" s="372"/>
      <c r="E40" s="370"/>
      <c r="F40" s="372"/>
      <c r="G40" s="370">
        <f>IF(VLOOKUP("きく-"&amp;A39&amp;"-B",'選手データ（きく）'!E:L,8,0)=G39,"",VLOOKUP("きく-"&amp;A39&amp;"-B",'選手データ（きく）'!E:L,8,0))</f>
      </c>
      <c r="H40" s="371"/>
      <c r="I40" s="335"/>
      <c r="J40" s="146"/>
      <c r="K40" s="163"/>
      <c r="L40" s="163"/>
      <c r="M40" s="146"/>
      <c r="N40" s="205"/>
      <c r="O40" s="184"/>
      <c r="P40" s="184"/>
      <c r="Q40" s="184"/>
      <c r="R40" s="267"/>
      <c r="S40" s="155"/>
      <c r="U40" s="180"/>
      <c r="V40" s="387"/>
      <c r="X40" s="155"/>
      <c r="Z40" s="155"/>
      <c r="AC40" s="370"/>
      <c r="AD40" s="372"/>
      <c r="AE40" s="370"/>
      <c r="AF40" s="372"/>
      <c r="AG40" s="253" t="str">
        <f>IF(VLOOKUP("きく-"&amp;AI39&amp;"-B",'選手データ（きく）'!E:L,8,0)=AG39,"",VLOOKUP("きく-"&amp;AI39&amp;"-B",'選手データ（きく）'!E:L,8,0))</f>
        <v>香川</v>
      </c>
      <c r="AH40" s="371"/>
      <c r="AI40" s="373"/>
      <c r="AJ40" s="373"/>
      <c r="AK40" s="333"/>
      <c r="AL40" s="370"/>
      <c r="AM40" s="372"/>
      <c r="AN40" s="370"/>
      <c r="AO40" s="372"/>
      <c r="AP40" s="139" t="str">
        <f>IF(VLOOKUP("きく-"&amp;AJ39&amp;"-B",'選手データ（きく）'!E:L,8,0)=AP39,"",VLOOKUP("きく-"&amp;AJ39&amp;"-B",'選手データ（きく）'!E:L,8,0))</f>
        <v>埼玉</v>
      </c>
      <c r="AQ40" s="371"/>
      <c r="AR40" s="335"/>
      <c r="AS40" s="156"/>
      <c r="AT40" s="275"/>
      <c r="AU40" s="157"/>
      <c r="AV40" s="157"/>
      <c r="AW40" s="158"/>
      <c r="AX40" s="184"/>
      <c r="AY40" s="184"/>
      <c r="AZ40" s="202"/>
      <c r="BA40" s="246"/>
      <c r="BC40" s="192"/>
      <c r="BD40" s="206"/>
      <c r="BE40" s="240"/>
      <c r="BH40" s="155"/>
      <c r="BK40" s="370"/>
      <c r="BL40" s="372"/>
      <c r="BM40" s="370"/>
      <c r="BN40" s="372"/>
      <c r="BO40" s="370">
        <f>IF(VLOOKUP("きく-"&amp;BQ39&amp;"-B",'選手データ（きく）'!E:L,8,0)=BO39,"",VLOOKUP("きく-"&amp;BQ39&amp;"-B",'選手データ（きく）'!E:L,8,0))</f>
      </c>
      <c r="BP40" s="371"/>
      <c r="BQ40" s="374"/>
      <c r="BR40" s="338"/>
      <c r="BS40" s="338"/>
    </row>
    <row r="41" spans="1:71" ht="19.5" customHeight="1" thickBot="1">
      <c r="A41" s="375">
        <v>20</v>
      </c>
      <c r="B41" s="337"/>
      <c r="C41" s="370" t="str">
        <f>VLOOKUP("きく-"&amp;A41&amp;"-A",'選手データ（きく）'!E:L,4,0)</f>
        <v>佐原弘子</v>
      </c>
      <c r="D41" s="372" t="s">
        <v>4</v>
      </c>
      <c r="E41" s="376" t="str">
        <f>VLOOKUP("きく-"&amp;A41&amp;"-B",'選手データ（きく）'!E:L,4,0)</f>
        <v>バージュ美智子</v>
      </c>
      <c r="F41" s="372" t="s">
        <v>5</v>
      </c>
      <c r="G41" s="370" t="str">
        <f>VLOOKUP("きく-"&amp;A41&amp;"-A",'選手データ（きく）'!E:L,8,0)</f>
        <v>東京</v>
      </c>
      <c r="H41" s="371" t="s">
        <v>6</v>
      </c>
      <c r="I41" s="335"/>
      <c r="J41" s="211"/>
      <c r="K41" s="251"/>
      <c r="L41" s="160">
        <v>0</v>
      </c>
      <c r="M41" s="211" t="s">
        <v>570</v>
      </c>
      <c r="N41" s="261"/>
      <c r="O41" s="184"/>
      <c r="P41" s="184"/>
      <c r="Q41" s="184"/>
      <c r="R41" s="267"/>
      <c r="S41" s="155"/>
      <c r="U41" s="180"/>
      <c r="V41" s="388"/>
      <c r="W41" s="167"/>
      <c r="X41" s="168"/>
      <c r="Y41" s="167"/>
      <c r="Z41" s="168"/>
      <c r="AA41" s="167"/>
      <c r="AC41" s="370" t="str">
        <f>VLOOKUP("きく-"&amp;AI41&amp;"-A",'選手データ（きく）'!E:L,4,0)</f>
        <v>福田公子</v>
      </c>
      <c r="AD41" s="372" t="s">
        <v>1</v>
      </c>
      <c r="AE41" s="370" t="str">
        <f>VLOOKUP("きく-"&amp;AI41&amp;"-B",'選手データ（きく）'!E:L,4,0)</f>
        <v>梅林祐子</v>
      </c>
      <c r="AF41" s="372" t="s">
        <v>2</v>
      </c>
      <c r="AG41" s="370" t="str">
        <f>VLOOKUP("きく-"&amp;AI41&amp;"-A",'選手データ（きく）'!E:L,8,0)</f>
        <v>鳥取</v>
      </c>
      <c r="AH41" s="371" t="s">
        <v>3</v>
      </c>
      <c r="AI41" s="373">
        <v>51</v>
      </c>
      <c r="AJ41" s="373">
        <v>81</v>
      </c>
      <c r="AK41" s="333"/>
      <c r="AL41" s="370" t="str">
        <f>VLOOKUP("きく-"&amp;AJ41&amp;"-A",'選手データ（きく）'!E:L,4,0)</f>
        <v>安達淳子</v>
      </c>
      <c r="AM41" s="372" t="s">
        <v>4</v>
      </c>
      <c r="AN41" s="370" t="str">
        <f>VLOOKUP("きく-"&amp;AJ41&amp;"-B",'選手データ（きく）'!E:L,4,0)</f>
        <v>森山信子</v>
      </c>
      <c r="AO41" s="372" t="s">
        <v>5</v>
      </c>
      <c r="AP41" s="370" t="str">
        <f>VLOOKUP("きく-"&amp;AJ41&amp;"-A",'選手データ（きく）'!E:L,8,0)</f>
        <v>島根</v>
      </c>
      <c r="AQ41" s="371" t="s">
        <v>3</v>
      </c>
      <c r="AR41" s="335"/>
      <c r="AS41" s="321"/>
      <c r="AT41" s="339"/>
      <c r="AU41" s="322">
        <v>1</v>
      </c>
      <c r="AV41" s="322"/>
      <c r="AW41" s="171"/>
      <c r="AX41" s="184"/>
      <c r="AY41" s="184"/>
      <c r="AZ41" s="202"/>
      <c r="BA41" s="246"/>
      <c r="BC41" s="192"/>
      <c r="BD41" s="206"/>
      <c r="BE41" s="245"/>
      <c r="BF41" s="167"/>
      <c r="BG41" s="166"/>
      <c r="BH41" s="215">
        <v>0</v>
      </c>
      <c r="BI41" s="166"/>
      <c r="BK41" s="370" t="str">
        <f>VLOOKUP("きく-"&amp;BQ41&amp;"-A",'選手データ（きく）'!E:L,4,0)</f>
        <v>山本悦子</v>
      </c>
      <c r="BL41" s="372" t="s">
        <v>1</v>
      </c>
      <c r="BM41" s="370" t="str">
        <f>VLOOKUP("きく-"&amp;BQ41&amp;"-B",'選手データ（きく）'!E:L,4,0)</f>
        <v>福間和子</v>
      </c>
      <c r="BN41" s="372" t="s">
        <v>2</v>
      </c>
      <c r="BO41" s="370" t="str">
        <f>VLOOKUP("きく-"&amp;BQ41&amp;"-A",'選手データ（きく）'!E:L,8,0)</f>
        <v>愛知</v>
      </c>
      <c r="BP41" s="371" t="s">
        <v>3</v>
      </c>
      <c r="BQ41" s="374">
        <v>111</v>
      </c>
      <c r="BR41" s="338"/>
      <c r="BS41" s="338"/>
    </row>
    <row r="42" spans="1:71" ht="19.5" customHeight="1" thickBot="1" thickTop="1">
      <c r="A42" s="375"/>
      <c r="B42" s="337"/>
      <c r="C42" s="370"/>
      <c r="D42" s="372"/>
      <c r="E42" s="376"/>
      <c r="F42" s="372"/>
      <c r="G42" s="370">
        <f>IF(VLOOKUP("きく-"&amp;A41&amp;"-B",'選手データ（きく）'!E:L,8,0)=G41,"",VLOOKUP("きく-"&amp;A41&amp;"-B",'選手データ（きく）'!E:L,8,0))</f>
      </c>
      <c r="H42" s="371"/>
      <c r="I42" s="335"/>
      <c r="J42" s="229">
        <v>0</v>
      </c>
      <c r="K42" s="229"/>
      <c r="L42" s="298"/>
      <c r="M42" s="247"/>
      <c r="N42" s="276"/>
      <c r="O42" s="189"/>
      <c r="P42" s="184"/>
      <c r="Q42" s="184"/>
      <c r="R42" s="267"/>
      <c r="S42" s="155"/>
      <c r="U42" s="180"/>
      <c r="V42" s="182">
        <v>1</v>
      </c>
      <c r="W42" s="301"/>
      <c r="X42" s="294"/>
      <c r="Y42" s="221">
        <v>1</v>
      </c>
      <c r="Z42" s="182"/>
      <c r="AA42" s="182">
        <v>3</v>
      </c>
      <c r="AC42" s="370"/>
      <c r="AD42" s="372"/>
      <c r="AE42" s="370"/>
      <c r="AF42" s="372"/>
      <c r="AG42" s="370">
        <f>IF(VLOOKUP("きく-"&amp;AI41&amp;"-B",'選手データ（きく）'!E:L,8,0)=AG41,"",VLOOKUP("きく-"&amp;AI41&amp;"-B",'選手データ（きく）'!E:L,8,0))</f>
      </c>
      <c r="AH42" s="371"/>
      <c r="AI42" s="373"/>
      <c r="AJ42" s="373"/>
      <c r="AK42" s="333"/>
      <c r="AL42" s="370"/>
      <c r="AM42" s="372"/>
      <c r="AN42" s="370"/>
      <c r="AO42" s="372"/>
      <c r="AP42" s="370">
        <f>IF(VLOOKUP("きく-"&amp;AJ41&amp;"-B",'選手データ（きく）'!E:L,8,0)=AP41,"",VLOOKUP("きく-"&amp;AJ41&amp;"-B",'選手データ（きく）'!E:L,8,0))</f>
      </c>
      <c r="AQ42" s="371"/>
      <c r="AR42" s="335"/>
      <c r="AS42" s="324">
        <v>0</v>
      </c>
      <c r="AT42" s="320"/>
      <c r="AU42" s="320"/>
      <c r="AV42" s="327"/>
      <c r="AW42" s="156"/>
      <c r="AX42" s="250" t="s">
        <v>570</v>
      </c>
      <c r="AY42" s="184"/>
      <c r="AZ42" s="202"/>
      <c r="BA42" s="246"/>
      <c r="BC42" s="192"/>
      <c r="BD42" s="192"/>
      <c r="BE42" s="186" t="s">
        <v>570</v>
      </c>
      <c r="BF42" s="185"/>
      <c r="BG42" s="290"/>
      <c r="BH42" s="164"/>
      <c r="BI42" s="182">
        <v>3</v>
      </c>
      <c r="BK42" s="370"/>
      <c r="BL42" s="372"/>
      <c r="BM42" s="370"/>
      <c r="BN42" s="372"/>
      <c r="BO42" s="370">
        <f>IF(VLOOKUP("きく-"&amp;BQ41&amp;"-B",'選手データ（きく）'!E:L,8,0)=BO41,"",VLOOKUP("きく-"&amp;BQ41&amp;"-B",'選手データ（きく）'!E:L,8,0))</f>
      </c>
      <c r="BP42" s="371"/>
      <c r="BQ42" s="374"/>
      <c r="BR42" s="338"/>
      <c r="BS42" s="338"/>
    </row>
    <row r="43" spans="1:71" ht="19.5" customHeight="1" thickTop="1">
      <c r="A43" s="375">
        <v>21</v>
      </c>
      <c r="B43" s="337"/>
      <c r="C43" s="370" t="str">
        <f>VLOOKUP("きく-"&amp;A43&amp;"-A",'選手データ（きく）'!E:L,4,0)</f>
        <v>日戸秀子</v>
      </c>
      <c r="D43" s="372" t="s">
        <v>4</v>
      </c>
      <c r="E43" s="370" t="str">
        <f>VLOOKUP("きく-"&amp;A43&amp;"-B",'選手データ（きく）'!E:L,4,0)</f>
        <v>宮野芳子</v>
      </c>
      <c r="F43" s="372" t="s">
        <v>5</v>
      </c>
      <c r="G43" s="370" t="str">
        <f>VLOOKUP("きく-"&amp;A43&amp;"-A",'選手データ（きく）'!E:L,8,0)</f>
        <v>岩手</v>
      </c>
      <c r="H43" s="371" t="s">
        <v>6</v>
      </c>
      <c r="I43" s="335"/>
      <c r="J43" s="159">
        <v>1</v>
      </c>
      <c r="K43" s="159"/>
      <c r="L43" s="160"/>
      <c r="M43" s="251"/>
      <c r="N43" s="277"/>
      <c r="O43" s="247" t="s">
        <v>570</v>
      </c>
      <c r="P43" s="184"/>
      <c r="Q43" s="184"/>
      <c r="R43" s="267"/>
      <c r="S43" s="155"/>
      <c r="U43" s="192"/>
      <c r="V43" s="164"/>
      <c r="W43" s="190"/>
      <c r="X43" s="166"/>
      <c r="Y43" s="215"/>
      <c r="Z43" s="166"/>
      <c r="AA43" s="166"/>
      <c r="AB43" s="381" t="s">
        <v>571</v>
      </c>
      <c r="AC43" s="370" t="str">
        <f>VLOOKUP("きく-"&amp;AI43&amp;"-A",'選手データ（きく）'!E:L,4,0)</f>
        <v>近藤久子</v>
      </c>
      <c r="AD43" s="372" t="s">
        <v>1</v>
      </c>
      <c r="AE43" s="370" t="str">
        <f>VLOOKUP("きく-"&amp;AI43&amp;"-B",'選手データ（きく）'!E:L,4,0)</f>
        <v>後藤加代子</v>
      </c>
      <c r="AF43" s="372" t="s">
        <v>2</v>
      </c>
      <c r="AG43" s="370" t="str">
        <f>VLOOKUP("きく-"&amp;AI43&amp;"-A",'選手データ（きく）'!E:L,8,0)</f>
        <v>岐阜</v>
      </c>
      <c r="AH43" s="371" t="s">
        <v>3</v>
      </c>
      <c r="AI43" s="373">
        <v>52</v>
      </c>
      <c r="AJ43" s="373">
        <v>82</v>
      </c>
      <c r="AK43" s="333"/>
      <c r="AL43" s="370" t="str">
        <f>VLOOKUP("きく-"&amp;AJ43&amp;"-A",'選手データ（きく）'!E:L,4,0)</f>
        <v>菅　美弥子</v>
      </c>
      <c r="AM43" s="372" t="s">
        <v>4</v>
      </c>
      <c r="AN43" s="370" t="str">
        <f>VLOOKUP("きく-"&amp;AJ43&amp;"-B",'選手データ（きく）'!E:L,4,0)</f>
        <v>中川恭子</v>
      </c>
      <c r="AO43" s="372" t="s">
        <v>5</v>
      </c>
      <c r="AP43" s="370" t="str">
        <f>VLOOKUP("きく-"&amp;AJ43&amp;"-A",'選手データ（きく）'!E:L,8,0)</f>
        <v>兵庫</v>
      </c>
      <c r="AQ43" s="371" t="s">
        <v>3</v>
      </c>
      <c r="AR43" s="335"/>
      <c r="AS43" s="170"/>
      <c r="AT43" s="170"/>
      <c r="AU43" s="170"/>
      <c r="AV43" s="191"/>
      <c r="AW43" s="321"/>
      <c r="AX43" s="143"/>
      <c r="AY43" s="184"/>
      <c r="AZ43" s="202"/>
      <c r="BA43" s="246"/>
      <c r="BC43" s="192"/>
      <c r="BD43" s="192"/>
      <c r="BF43" s="193"/>
      <c r="BG43" s="168"/>
      <c r="BH43" s="167"/>
      <c r="BI43" s="167"/>
      <c r="BK43" s="370" t="str">
        <f>VLOOKUP("きく-"&amp;BQ43&amp;"-A",'選手データ（きく）'!E:L,4,0)</f>
        <v>亀山小夜子</v>
      </c>
      <c r="BL43" s="372" t="s">
        <v>1</v>
      </c>
      <c r="BM43" s="370" t="str">
        <f>VLOOKUP("きく-"&amp;BQ43&amp;"-B",'選手データ（きく）'!E:L,4,0)</f>
        <v>平田敬子</v>
      </c>
      <c r="BN43" s="372" t="s">
        <v>2</v>
      </c>
      <c r="BO43" s="278" t="str">
        <f>VLOOKUP("きく-"&amp;BQ43&amp;"-A",'選手データ（きく）'!E:L,8,0)</f>
        <v>岡山</v>
      </c>
      <c r="BP43" s="371" t="s">
        <v>3</v>
      </c>
      <c r="BQ43" s="374">
        <v>112</v>
      </c>
      <c r="BR43" s="338"/>
      <c r="BS43" s="338"/>
    </row>
    <row r="44" spans="1:71" ht="19.5" customHeight="1">
      <c r="A44" s="375"/>
      <c r="B44" s="337"/>
      <c r="C44" s="370"/>
      <c r="D44" s="372"/>
      <c r="E44" s="370"/>
      <c r="F44" s="372"/>
      <c r="G44" s="370">
        <f>IF(VLOOKUP("きく-"&amp;A43&amp;"-B",'選手データ（きく）'!E:L,8,0)=G43,"",VLOOKUP("きく-"&amp;A43&amp;"-B",'選手データ（きく）'!E:L,8,0))</f>
      </c>
      <c r="H44" s="371"/>
      <c r="I44" s="335"/>
      <c r="J44" s="229"/>
      <c r="K44" s="298">
        <v>0</v>
      </c>
      <c r="L44" s="229"/>
      <c r="M44" s="298">
        <v>3</v>
      </c>
      <c r="N44" s="229"/>
      <c r="O44" s="302"/>
      <c r="P44" s="184"/>
      <c r="Q44" s="184"/>
      <c r="R44" s="184"/>
      <c r="S44" s="155"/>
      <c r="U44" s="192"/>
      <c r="V44" s="164"/>
      <c r="W44" s="182" t="s">
        <v>571</v>
      </c>
      <c r="X44" s="182"/>
      <c r="Y44" s="182"/>
      <c r="Z44" s="182" t="s">
        <v>571</v>
      </c>
      <c r="AA44" s="182"/>
      <c r="AB44" s="381"/>
      <c r="AC44" s="370"/>
      <c r="AD44" s="372"/>
      <c r="AE44" s="370"/>
      <c r="AF44" s="372"/>
      <c r="AG44" s="370">
        <f>IF(VLOOKUP("きく-"&amp;AI43&amp;"-B",'選手データ（きく）'!E:L,8,0)=AG43,"",VLOOKUP("きく-"&amp;AI43&amp;"-B",'選手データ（きく）'!E:L,8,0))</f>
      </c>
      <c r="AH44" s="371"/>
      <c r="AI44" s="373"/>
      <c r="AJ44" s="373"/>
      <c r="AK44" s="333"/>
      <c r="AL44" s="370"/>
      <c r="AM44" s="372"/>
      <c r="AN44" s="370"/>
      <c r="AO44" s="372"/>
      <c r="AP44" s="370">
        <f>IF(VLOOKUP("きく-"&amp;AJ43&amp;"-B",'選手データ（きく）'!E:L,8,0)=AP43,"",VLOOKUP("きく-"&amp;AJ43&amp;"-B",'選手データ（きく）'!E:L,8,0))</f>
      </c>
      <c r="AQ44" s="371"/>
      <c r="AR44" s="335"/>
      <c r="AS44" s="146"/>
      <c r="AT44" s="146"/>
      <c r="AU44" s="199" t="s">
        <v>570</v>
      </c>
      <c r="AV44" s="199" t="s">
        <v>636</v>
      </c>
      <c r="AW44" s="229">
        <v>2</v>
      </c>
      <c r="AX44" s="229"/>
      <c r="AY44" s="184"/>
      <c r="AZ44" s="202"/>
      <c r="BA44" s="246"/>
      <c r="BC44" s="192"/>
      <c r="BD44" s="192"/>
      <c r="BE44" s="186"/>
      <c r="BF44" s="182">
        <v>2</v>
      </c>
      <c r="BG44" s="186"/>
      <c r="BH44" s="186" t="s">
        <v>570</v>
      </c>
      <c r="BK44" s="370"/>
      <c r="BL44" s="372"/>
      <c r="BM44" s="370"/>
      <c r="BN44" s="372"/>
      <c r="BO44" s="278" t="str">
        <f>IF(VLOOKUP("きく-"&amp;BQ43&amp;"-B",'選手データ（きく）'!E:L,8,0)=BO43,"",VLOOKUP("きく-"&amp;BQ43&amp;"-B",'選手データ（きく）'!E:L,8,0))</f>
        <v>神奈川</v>
      </c>
      <c r="BP44" s="371"/>
      <c r="BQ44" s="374"/>
      <c r="BR44" s="338"/>
      <c r="BS44" s="338"/>
    </row>
    <row r="45" spans="1:71" ht="19.5" customHeight="1">
      <c r="A45" s="375">
        <v>22</v>
      </c>
      <c r="B45" s="337"/>
      <c r="C45" s="370" t="str">
        <f>VLOOKUP("きく-"&amp;A45&amp;"-A",'選手データ（きく）'!E:L,4,0)</f>
        <v>花井有利子</v>
      </c>
      <c r="D45" s="372" t="s">
        <v>4</v>
      </c>
      <c r="E45" s="370" t="str">
        <f>VLOOKUP("きく-"&amp;A45&amp;"-B",'選手データ（きく）'!E:L,4,0)</f>
        <v>坂部美由紀</v>
      </c>
      <c r="F45" s="372" t="s">
        <v>5</v>
      </c>
      <c r="G45" s="370" t="str">
        <f>VLOOKUP("きく-"&amp;A45&amp;"-A",'選手データ（きく）'!E:L,8,0)</f>
        <v>北海道</v>
      </c>
      <c r="H45" s="371" t="s">
        <v>6</v>
      </c>
      <c r="I45" s="335"/>
      <c r="J45" s="211"/>
      <c r="K45" s="251"/>
      <c r="L45" s="211"/>
      <c r="M45" s="251"/>
      <c r="N45" s="210"/>
      <c r="O45" s="163"/>
      <c r="P45" s="184"/>
      <c r="Q45" s="184"/>
      <c r="R45" s="184"/>
      <c r="S45" s="155"/>
      <c r="U45" s="192"/>
      <c r="V45" s="164"/>
      <c r="W45" s="164"/>
      <c r="X45" s="164"/>
      <c r="Y45" s="164"/>
      <c r="Z45" s="164"/>
      <c r="AA45" s="164"/>
      <c r="AC45" s="370"/>
      <c r="AD45" s="372"/>
      <c r="AE45" s="370"/>
      <c r="AF45" s="372"/>
      <c r="AG45" s="252"/>
      <c r="AH45" s="371"/>
      <c r="AI45" s="373"/>
      <c r="AJ45" s="373"/>
      <c r="AK45" s="333"/>
      <c r="AL45" s="370"/>
      <c r="AM45" s="372"/>
      <c r="AN45" s="370"/>
      <c r="AO45" s="372"/>
      <c r="AP45" s="370"/>
      <c r="AQ45" s="371"/>
      <c r="AR45" s="335"/>
      <c r="AS45" s="146"/>
      <c r="AT45" s="146"/>
      <c r="AU45" s="146"/>
      <c r="AV45" s="146"/>
      <c r="AW45" s="146"/>
      <c r="AY45" s="184"/>
      <c r="AZ45" s="202"/>
      <c r="BA45" s="246"/>
      <c r="BC45" s="192"/>
      <c r="BD45" s="192"/>
      <c r="BK45" s="370"/>
      <c r="BL45" s="372"/>
      <c r="BM45" s="370"/>
      <c r="BN45" s="372"/>
      <c r="BO45" s="278"/>
      <c r="BP45" s="371"/>
      <c r="BQ45" s="374"/>
      <c r="BR45" s="338"/>
      <c r="BS45" s="338"/>
    </row>
    <row r="46" spans="1:71" ht="19.5" customHeight="1">
      <c r="A46" s="375"/>
      <c r="B46" s="337"/>
      <c r="C46" s="370"/>
      <c r="D46" s="372"/>
      <c r="E46" s="370"/>
      <c r="F46" s="372"/>
      <c r="G46" s="370">
        <f>IF(VLOOKUP("きく-"&amp;A45&amp;"-B",'選手データ（きく）'!E:L,8,0)=G45,"",VLOOKUP("きく-"&amp;A45&amp;"-B",'選手データ（きく）'!E:L,8,0))</f>
      </c>
      <c r="H46" s="371"/>
      <c r="I46" s="335"/>
      <c r="J46" s="199" t="s">
        <v>570</v>
      </c>
      <c r="K46" s="199"/>
      <c r="L46" s="199" t="s">
        <v>570</v>
      </c>
      <c r="M46" s="199"/>
      <c r="N46" s="229">
        <v>2</v>
      </c>
      <c r="P46" s="184"/>
      <c r="Q46" s="184"/>
      <c r="R46" s="184"/>
      <c r="S46" s="155"/>
      <c r="U46" s="192"/>
      <c r="AC46" s="370"/>
      <c r="AD46" s="372"/>
      <c r="AE46" s="370"/>
      <c r="AF46" s="372"/>
      <c r="AG46" s="253"/>
      <c r="AH46" s="371"/>
      <c r="AI46" s="373"/>
      <c r="AJ46" s="373"/>
      <c r="AK46" s="333"/>
      <c r="AL46" s="370"/>
      <c r="AM46" s="372"/>
      <c r="AN46" s="370"/>
      <c r="AO46" s="372"/>
      <c r="AP46" s="370"/>
      <c r="AQ46" s="371"/>
      <c r="AR46" s="335"/>
      <c r="AS46" s="146"/>
      <c r="AT46" s="146"/>
      <c r="AU46" s="146"/>
      <c r="AV46" s="146"/>
      <c r="AW46" s="146"/>
      <c r="AY46" s="184"/>
      <c r="AZ46" s="202"/>
      <c r="BA46" s="184"/>
      <c r="BC46" s="192"/>
      <c r="BD46" s="192"/>
      <c r="BK46" s="370"/>
      <c r="BL46" s="372"/>
      <c r="BM46" s="370"/>
      <c r="BN46" s="372"/>
      <c r="BO46" s="278"/>
      <c r="BP46" s="371"/>
      <c r="BQ46" s="374"/>
      <c r="BR46" s="338"/>
      <c r="BS46" s="338"/>
    </row>
    <row r="47" spans="1:71" ht="19.5" customHeight="1" thickBot="1">
      <c r="A47" s="375">
        <v>23</v>
      </c>
      <c r="B47" s="337"/>
      <c r="C47" s="370" t="str">
        <f>VLOOKUP("きく-"&amp;A47&amp;"-A",'選手データ（きく）'!E:L,4,0)</f>
        <v>松本厚子</v>
      </c>
      <c r="D47" s="372" t="s">
        <v>4</v>
      </c>
      <c r="E47" s="370" t="str">
        <f>VLOOKUP("きく-"&amp;A47&amp;"-B",'選手データ（きく）'!E:L,4,0)</f>
        <v>木村斗水代</v>
      </c>
      <c r="F47" s="372" t="s">
        <v>5</v>
      </c>
      <c r="G47" s="370" t="str">
        <f>VLOOKUP("きく-"&amp;A47&amp;"-A",'選手データ（きく）'!E:L,8,0)</f>
        <v>岡山</v>
      </c>
      <c r="H47" s="371" t="s">
        <v>6</v>
      </c>
      <c r="I47" s="335"/>
      <c r="J47" s="149" t="s">
        <v>570</v>
      </c>
      <c r="K47" s="149"/>
      <c r="L47" s="149"/>
      <c r="M47" s="149" t="s">
        <v>570</v>
      </c>
      <c r="N47" s="146"/>
      <c r="P47" s="184"/>
      <c r="Q47" s="184"/>
      <c r="R47" s="184"/>
      <c r="S47" s="155"/>
      <c r="U47" s="192"/>
      <c r="X47" s="148" t="s">
        <v>570</v>
      </c>
      <c r="Y47" s="148"/>
      <c r="Z47" s="148"/>
      <c r="AA47" s="148" t="s">
        <v>570</v>
      </c>
      <c r="AC47" s="370" t="str">
        <f>VLOOKUP("きく-"&amp;AI47&amp;"-A",'選手データ（きく）'!E:L,4,0)</f>
        <v>大畑美枝子</v>
      </c>
      <c r="AD47" s="372" t="s">
        <v>1</v>
      </c>
      <c r="AE47" s="370" t="str">
        <f>VLOOKUP("きく-"&amp;AI47&amp;"-B",'選手データ（きく）'!E:L,4,0)</f>
        <v>渡辺啓子</v>
      </c>
      <c r="AF47" s="372" t="s">
        <v>2</v>
      </c>
      <c r="AG47" s="370" t="str">
        <f>VLOOKUP("きく-"&amp;AI47&amp;"-A",'選手データ（きく）'!E:L,8,0)</f>
        <v>広島</v>
      </c>
      <c r="AH47" s="371" t="s">
        <v>3</v>
      </c>
      <c r="AI47" s="373">
        <v>53</v>
      </c>
      <c r="AJ47" s="373">
        <v>83</v>
      </c>
      <c r="AK47" s="333"/>
      <c r="AL47" s="370" t="str">
        <f>VLOOKUP("きく-"&amp;AJ47&amp;"-A",'選手データ（きく）'!E:L,4,0)</f>
        <v>杉江公江</v>
      </c>
      <c r="AM47" s="372" t="s">
        <v>4</v>
      </c>
      <c r="AN47" s="370" t="str">
        <f>VLOOKUP("きく-"&amp;AJ47&amp;"-B",'選手データ（きく）'!E:L,4,0)</f>
        <v>伊藤淑乃</v>
      </c>
      <c r="AO47" s="372" t="s">
        <v>5</v>
      </c>
      <c r="AP47" s="141" t="str">
        <f>VLOOKUP("きく-"&amp;AJ47&amp;"-A",'選手データ（きく）'!E:L,8,0)</f>
        <v>大阪</v>
      </c>
      <c r="AQ47" s="371" t="s">
        <v>3</v>
      </c>
      <c r="AR47" s="335"/>
      <c r="AS47" s="211" t="s">
        <v>570</v>
      </c>
      <c r="AT47" s="211"/>
      <c r="AU47" s="211"/>
      <c r="AV47" s="159">
        <v>0</v>
      </c>
      <c r="AW47" s="146"/>
      <c r="AY47" s="184"/>
      <c r="AZ47" s="202"/>
      <c r="BA47" s="184"/>
      <c r="BC47" s="192"/>
      <c r="BD47" s="192"/>
      <c r="BG47" s="148" t="s">
        <v>570</v>
      </c>
      <c r="BH47" s="148"/>
      <c r="BI47" s="148" t="s">
        <v>570</v>
      </c>
      <c r="BK47" s="370" t="str">
        <f>VLOOKUP("きく-"&amp;BQ47&amp;"-A",'選手データ（きく）'!E:L,4,0)</f>
        <v>安達仁美</v>
      </c>
      <c r="BL47" s="372" t="s">
        <v>1</v>
      </c>
      <c r="BM47" s="370" t="str">
        <f>VLOOKUP("きく-"&amp;BQ47&amp;"-B",'選手データ（きく）'!E:L,4,0)</f>
        <v>嘉本美智子</v>
      </c>
      <c r="BN47" s="372" t="s">
        <v>2</v>
      </c>
      <c r="BO47" s="278" t="str">
        <f>VLOOKUP("きく-"&amp;BQ47&amp;"-A",'選手データ（きく）'!E:L,8,0)</f>
        <v>鳥取</v>
      </c>
      <c r="BP47" s="371" t="s">
        <v>3</v>
      </c>
      <c r="BQ47" s="374">
        <v>113</v>
      </c>
      <c r="BR47" s="338"/>
      <c r="BS47" s="338"/>
    </row>
    <row r="48" spans="1:71" ht="19.5" customHeight="1" thickTop="1">
      <c r="A48" s="375"/>
      <c r="B48" s="337"/>
      <c r="C48" s="370"/>
      <c r="D48" s="372"/>
      <c r="E48" s="370"/>
      <c r="F48" s="372"/>
      <c r="G48" s="370">
        <f>IF(VLOOKUP("きく-"&amp;A47&amp;"-B",'選手データ（きく）'!E:L,8,0)=G47,"",VLOOKUP("きく-"&amp;A47&amp;"-B",'選手データ（きく）'!E:L,8,0))</f>
      </c>
      <c r="H48" s="371"/>
      <c r="I48" s="335"/>
      <c r="J48" s="202"/>
      <c r="K48" s="146"/>
      <c r="L48" s="146"/>
      <c r="M48" s="205"/>
      <c r="N48" s="146"/>
      <c r="P48" s="184"/>
      <c r="Q48" s="184"/>
      <c r="R48" s="184"/>
      <c r="S48" s="155"/>
      <c r="U48" s="192"/>
      <c r="W48" s="154"/>
      <c r="Z48" s="155"/>
      <c r="AC48" s="370"/>
      <c r="AD48" s="372"/>
      <c r="AE48" s="370"/>
      <c r="AF48" s="372"/>
      <c r="AG48" s="370">
        <f>IF(VLOOKUP("きく-"&amp;AI47&amp;"-B",'選手データ（きく）'!E:L,8,0)=AG47,"",VLOOKUP("きく-"&amp;AI47&amp;"-B",'選手データ（きく）'!E:L,8,0))</f>
      </c>
      <c r="AH48" s="371"/>
      <c r="AI48" s="373"/>
      <c r="AJ48" s="373"/>
      <c r="AK48" s="333"/>
      <c r="AL48" s="370"/>
      <c r="AM48" s="372"/>
      <c r="AN48" s="370"/>
      <c r="AO48" s="372"/>
      <c r="AP48" s="150" t="str">
        <f>IF(VLOOKUP("きく-"&amp;AJ47&amp;"-B",'選手データ（きく）'!E:L,8,0)=AP47,"",VLOOKUP("きく-"&amp;AJ47&amp;"-B",'選手データ（きく）'!E:L,8,0))</f>
        <v>京都</v>
      </c>
      <c r="AQ48" s="371"/>
      <c r="AR48" s="335"/>
      <c r="AS48" s="156"/>
      <c r="AT48" s="157"/>
      <c r="AU48" s="157"/>
      <c r="AV48" s="156"/>
      <c r="AW48" s="157"/>
      <c r="AY48" s="184"/>
      <c r="AZ48" s="202"/>
      <c r="BA48" s="184"/>
      <c r="BC48" s="192"/>
      <c r="BD48" s="192"/>
      <c r="BF48" s="154"/>
      <c r="BI48" s="192"/>
      <c r="BK48" s="370"/>
      <c r="BL48" s="372"/>
      <c r="BM48" s="370"/>
      <c r="BN48" s="372"/>
      <c r="BO48" s="278" t="str">
        <f>IF(VLOOKUP("きく-"&amp;BQ47&amp;"-B",'選手データ（きく）'!E:L,8,0)=BO47,"",VLOOKUP("きく-"&amp;BQ47&amp;"-B",'選手データ（きく）'!E:L,8,0))</f>
        <v>島根</v>
      </c>
      <c r="BP48" s="371"/>
      <c r="BQ48" s="374"/>
      <c r="BR48" s="338"/>
      <c r="BS48" s="338"/>
    </row>
    <row r="49" spans="1:71" ht="19.5" customHeight="1" thickBot="1">
      <c r="A49" s="375">
        <v>24</v>
      </c>
      <c r="B49" s="337"/>
      <c r="C49" s="370" t="str">
        <f>VLOOKUP("きく-"&amp;A49&amp;"-A",'選手データ（きく）'!E:L,4,0)</f>
        <v>酒井絵美</v>
      </c>
      <c r="D49" s="372" t="s">
        <v>4</v>
      </c>
      <c r="E49" s="370" t="str">
        <f>VLOOKUP("きく-"&amp;A49&amp;"-B",'選手データ（きく）'!E:L,4,0)</f>
        <v>今井慶子</v>
      </c>
      <c r="F49" s="372" t="s">
        <v>5</v>
      </c>
      <c r="G49" s="370" t="str">
        <f>VLOOKUP("きく-"&amp;A49&amp;"-A",'選手データ（きく）'!E:L,8,0)</f>
        <v>埼玉</v>
      </c>
      <c r="H49" s="371" t="s">
        <v>6</v>
      </c>
      <c r="I49" s="335"/>
      <c r="J49" s="162"/>
      <c r="K49" s="159">
        <v>1</v>
      </c>
      <c r="L49" s="159"/>
      <c r="M49" s="303"/>
      <c r="N49" s="146" t="s">
        <v>570</v>
      </c>
      <c r="P49" s="184"/>
      <c r="Q49" s="184"/>
      <c r="R49" s="184"/>
      <c r="S49" s="155"/>
      <c r="U49" s="192"/>
      <c r="W49" s="165">
        <v>3</v>
      </c>
      <c r="X49" s="166"/>
      <c r="Y49" s="166"/>
      <c r="Z49" s="215">
        <v>2</v>
      </c>
      <c r="AA49" s="166"/>
      <c r="AC49" s="370" t="str">
        <f>VLOOKUP("きく-"&amp;AI49&amp;"-A",'選手データ（きく）'!E:L,4,0)</f>
        <v>和田安江</v>
      </c>
      <c r="AD49" s="372" t="s">
        <v>1</v>
      </c>
      <c r="AE49" s="370" t="str">
        <f>VLOOKUP("きく-"&amp;AI49&amp;"-B",'選手データ（きく）'!E:L,4,0)</f>
        <v>三品里子</v>
      </c>
      <c r="AF49" s="372" t="s">
        <v>2</v>
      </c>
      <c r="AG49" s="370" t="str">
        <f>VLOOKUP("きく-"&amp;AI49&amp;"-A",'選手データ（きく）'!E:L,8,0)</f>
        <v>千葉</v>
      </c>
      <c r="AH49" s="371" t="s">
        <v>3</v>
      </c>
      <c r="AI49" s="373">
        <v>54</v>
      </c>
      <c r="AJ49" s="373">
        <v>84</v>
      </c>
      <c r="AK49" s="333"/>
      <c r="AL49" s="370" t="str">
        <f>VLOOKUP("きく-"&amp;AJ49&amp;"-A",'選手データ（きく）'!E:L,4,0)</f>
        <v>菅井ヒデ子</v>
      </c>
      <c r="AM49" s="372" t="s">
        <v>4</v>
      </c>
      <c r="AN49" s="370" t="str">
        <f>VLOOKUP("きく-"&amp;AJ49&amp;"-B",'選手データ（きく）'!E:L,4,0)</f>
        <v>中川順子</v>
      </c>
      <c r="AO49" s="372" t="s">
        <v>5</v>
      </c>
      <c r="AP49" s="370" t="str">
        <f>VLOOKUP("きく-"&amp;AJ49&amp;"-A",'選手データ（きく）'!E:L,8,0)</f>
        <v>埼玉</v>
      </c>
      <c r="AQ49" s="371" t="s">
        <v>3</v>
      </c>
      <c r="AR49" s="335"/>
      <c r="AS49" s="321"/>
      <c r="AT49" s="322">
        <v>3</v>
      </c>
      <c r="AU49" s="322"/>
      <c r="AV49" s="169"/>
      <c r="AW49" s="157" t="s">
        <v>570</v>
      </c>
      <c r="AY49" s="184"/>
      <c r="AZ49" s="202"/>
      <c r="BA49" s="184"/>
      <c r="BC49" s="192"/>
      <c r="BD49" s="192"/>
      <c r="BE49" s="164"/>
      <c r="BF49" s="165">
        <v>2</v>
      </c>
      <c r="BG49" s="166"/>
      <c r="BH49" s="166">
        <v>2</v>
      </c>
      <c r="BI49" s="190"/>
      <c r="BK49" s="370" t="str">
        <f>VLOOKUP("きく-"&amp;BQ49&amp;"-A",'選手データ（きく）'!E:L,4,0)</f>
        <v>片岡澄子</v>
      </c>
      <c r="BL49" s="372" t="s">
        <v>1</v>
      </c>
      <c r="BM49" s="370" t="str">
        <f>VLOOKUP("きく-"&amp;BQ49&amp;"-B",'選手データ（きく）'!E:L,4,0)</f>
        <v>磯田由美子</v>
      </c>
      <c r="BN49" s="372" t="s">
        <v>2</v>
      </c>
      <c r="BO49" s="370" t="str">
        <f>VLOOKUP("きく-"&amp;BQ49&amp;"-A",'選手データ（きく）'!E:L,8,0)</f>
        <v>三重</v>
      </c>
      <c r="BP49" s="371" t="s">
        <v>3</v>
      </c>
      <c r="BQ49" s="374">
        <v>114</v>
      </c>
      <c r="BR49" s="338"/>
      <c r="BS49" s="338"/>
    </row>
    <row r="50" spans="1:71" ht="19.5" customHeight="1" thickTop="1">
      <c r="A50" s="375"/>
      <c r="B50" s="337"/>
      <c r="C50" s="370"/>
      <c r="D50" s="372"/>
      <c r="E50" s="370"/>
      <c r="F50" s="372"/>
      <c r="G50" s="370">
        <f>IF(VLOOKUP("きく-"&amp;A49&amp;"-B",'選手データ（きく）'!E:L,8,0)=G49,"",VLOOKUP("きく-"&amp;A49&amp;"-B",'選手データ（きく）'!E:L,8,0))</f>
      </c>
      <c r="H50" s="371"/>
      <c r="I50" s="335"/>
      <c r="J50" s="229">
        <v>0</v>
      </c>
      <c r="K50" s="229"/>
      <c r="L50" s="217"/>
      <c r="M50" s="218"/>
      <c r="N50" s="224"/>
      <c r="P50" s="184"/>
      <c r="Q50" s="184"/>
      <c r="R50" s="184"/>
      <c r="S50" s="155"/>
      <c r="U50" s="192"/>
      <c r="W50" s="304"/>
      <c r="X50" s="301"/>
      <c r="Y50" s="221"/>
      <c r="Z50" s="305"/>
      <c r="AA50" s="182">
        <v>2</v>
      </c>
      <c r="AC50" s="370"/>
      <c r="AD50" s="372"/>
      <c r="AE50" s="370"/>
      <c r="AF50" s="372"/>
      <c r="AG50" s="370">
        <f>IF(VLOOKUP("きく-"&amp;AI49&amp;"-B",'選手データ（きく）'!E:L,8,0)=AG49,"",VLOOKUP("きく-"&amp;AI49&amp;"-B",'選手データ（きく）'!E:L,8,0))</f>
      </c>
      <c r="AH50" s="371"/>
      <c r="AI50" s="373"/>
      <c r="AJ50" s="373"/>
      <c r="AK50" s="333"/>
      <c r="AL50" s="370"/>
      <c r="AM50" s="372"/>
      <c r="AN50" s="370"/>
      <c r="AO50" s="372"/>
      <c r="AP50" s="370">
        <f>IF(VLOOKUP("きく-"&amp;AJ49&amp;"-B",'選手データ（きく）'!E:L,8,0)=AP49,"",VLOOKUP("きく-"&amp;AJ49&amp;"-B",'選手データ（きく）'!E:L,8,0))</f>
      </c>
      <c r="AQ50" s="371"/>
      <c r="AR50" s="335"/>
      <c r="AS50" s="341">
        <v>0</v>
      </c>
      <c r="AT50" s="325"/>
      <c r="AU50" s="341"/>
      <c r="AV50" s="270"/>
      <c r="AW50" s="279"/>
      <c r="AY50" s="184"/>
      <c r="AZ50" s="202"/>
      <c r="BA50" s="184"/>
      <c r="BC50" s="192"/>
      <c r="BD50" s="192"/>
      <c r="BE50" s="164"/>
      <c r="BF50" s="179"/>
      <c r="BG50" s="180"/>
      <c r="BH50" s="291"/>
      <c r="BI50" s="182">
        <v>0</v>
      </c>
      <c r="BK50" s="370"/>
      <c r="BL50" s="372"/>
      <c r="BM50" s="370"/>
      <c r="BN50" s="372"/>
      <c r="BO50" s="370">
        <f>IF(VLOOKUP("きく-"&amp;BQ49&amp;"-B",'選手データ（きく）'!E:L,8,0)=BO49,"",VLOOKUP("きく-"&amp;BQ49&amp;"-B",'選手データ（きく）'!E:L,8,0))</f>
      </c>
      <c r="BP50" s="371"/>
      <c r="BQ50" s="374"/>
      <c r="BR50" s="338"/>
      <c r="BS50" s="338"/>
    </row>
    <row r="51" spans="1:71" ht="19.5" customHeight="1" thickBot="1">
      <c r="A51" s="375">
        <v>25</v>
      </c>
      <c r="B51" s="337"/>
      <c r="C51" s="370" t="str">
        <f>VLOOKUP("きく-"&amp;A51&amp;"-A",'選手データ（きく）'!E:L,4,0)</f>
        <v>中川啓子</v>
      </c>
      <c r="D51" s="372" t="s">
        <v>4</v>
      </c>
      <c r="E51" s="370" t="str">
        <f>VLOOKUP("きく-"&amp;A51&amp;"-B",'選手データ（きく）'!E:L,4,0)</f>
        <v>松本裕美子</v>
      </c>
      <c r="F51" s="372" t="s">
        <v>5</v>
      </c>
      <c r="G51" s="370" t="str">
        <f>VLOOKUP("きく-"&amp;A51&amp;"-A",'選手データ（きく）'!E:L,8,0)</f>
        <v>静岡</v>
      </c>
      <c r="H51" s="371" t="s">
        <v>6</v>
      </c>
      <c r="I51" s="335"/>
      <c r="J51" s="211"/>
      <c r="K51" s="211"/>
      <c r="L51" s="251"/>
      <c r="M51" s="210"/>
      <c r="N51" s="184"/>
      <c r="P51" s="184"/>
      <c r="Q51" s="184"/>
      <c r="R51" s="184"/>
      <c r="S51" s="155"/>
      <c r="U51" s="192"/>
      <c r="W51" s="192"/>
      <c r="X51" s="193"/>
      <c r="Y51" s="168"/>
      <c r="Z51" s="193"/>
      <c r="AA51" s="167"/>
      <c r="AC51" s="370" t="str">
        <f>VLOOKUP("きく-"&amp;AI51&amp;"-A",'選手データ（きく）'!E:L,4,0)</f>
        <v>田村達子</v>
      </c>
      <c r="AD51" s="372" t="s">
        <v>1</v>
      </c>
      <c r="AE51" s="370" t="str">
        <f>VLOOKUP("きく-"&amp;AI51&amp;"-B",'選手データ（きく）'!E:L,4,0)</f>
        <v>増田順子</v>
      </c>
      <c r="AF51" s="372" t="s">
        <v>2</v>
      </c>
      <c r="AG51" s="252" t="str">
        <f>VLOOKUP("きく-"&amp;AI51&amp;"-A",'選手データ（きく）'!E:L,8,0)</f>
        <v>福井</v>
      </c>
      <c r="AH51" s="371" t="s">
        <v>3</v>
      </c>
      <c r="AI51" s="373">
        <v>55</v>
      </c>
      <c r="AJ51" s="373">
        <v>85</v>
      </c>
      <c r="AK51" s="333"/>
      <c r="AL51" s="370" t="str">
        <f>VLOOKUP("きく-"&amp;AJ51&amp;"-A",'選手データ（きく）'!E:L,4,0)</f>
        <v>名和智子</v>
      </c>
      <c r="AM51" s="372" t="s">
        <v>4</v>
      </c>
      <c r="AN51" s="370" t="str">
        <f>VLOOKUP("きく-"&amp;AJ51&amp;"-B",'選手データ（きく）'!E:L,4,0)</f>
        <v>明円和代</v>
      </c>
      <c r="AO51" s="372" t="s">
        <v>5</v>
      </c>
      <c r="AP51" s="370" t="str">
        <f>VLOOKUP("きく-"&amp;AJ51&amp;"-A",'選手データ（きく）'!E:L,8,0)</f>
        <v>北海道</v>
      </c>
      <c r="AQ51" s="371" t="s">
        <v>3</v>
      </c>
      <c r="AR51" s="335"/>
      <c r="AS51" s="272"/>
      <c r="AT51" s="280"/>
      <c r="AU51" s="272"/>
      <c r="AV51" s="274"/>
      <c r="AW51" s="281"/>
      <c r="AY51" s="184"/>
      <c r="AZ51" s="202"/>
      <c r="BA51" s="184"/>
      <c r="BC51" s="192"/>
      <c r="BD51" s="192"/>
      <c r="BF51" s="192"/>
      <c r="BG51" s="190"/>
      <c r="BH51" s="193"/>
      <c r="BI51" s="167"/>
      <c r="BK51" s="370" t="str">
        <f>VLOOKUP("きく-"&amp;BQ51&amp;"-A",'選手データ（きく）'!E:L,4,0)</f>
        <v>山田明美</v>
      </c>
      <c r="BL51" s="372" t="s">
        <v>1</v>
      </c>
      <c r="BM51" s="370" t="str">
        <f>VLOOKUP("きく-"&amp;BQ51&amp;"-B",'選手データ（きく）'!E:L,4,0)</f>
        <v>立野岡千代</v>
      </c>
      <c r="BN51" s="372" t="s">
        <v>2</v>
      </c>
      <c r="BO51" s="370" t="str">
        <f>VLOOKUP("きく-"&amp;BQ51&amp;"-A",'選手データ（きく）'!E:L,8,0)</f>
        <v>大阪</v>
      </c>
      <c r="BP51" s="371" t="s">
        <v>3</v>
      </c>
      <c r="BQ51" s="374">
        <v>115</v>
      </c>
      <c r="BR51" s="338"/>
      <c r="BS51" s="338"/>
    </row>
    <row r="52" spans="1:71" ht="19.5" customHeight="1" thickBot="1" thickTop="1">
      <c r="A52" s="375"/>
      <c r="B52" s="337"/>
      <c r="C52" s="370"/>
      <c r="D52" s="372"/>
      <c r="E52" s="370"/>
      <c r="F52" s="372"/>
      <c r="G52" s="370">
        <f>IF(VLOOKUP("きく-"&amp;A51&amp;"-B",'選手データ（きく）'!E:L,8,0)=G51,"",VLOOKUP("きく-"&amp;A51&amp;"-B",'選手データ（きく）'!E:L,8,0))</f>
      </c>
      <c r="H52" s="371"/>
      <c r="I52" s="335"/>
      <c r="J52" s="199"/>
      <c r="K52" s="199" t="s">
        <v>570</v>
      </c>
      <c r="L52" s="199"/>
      <c r="M52" s="229">
        <v>0</v>
      </c>
      <c r="N52" s="184"/>
      <c r="O52" s="146" t="s">
        <v>570</v>
      </c>
      <c r="P52" s="184"/>
      <c r="Q52" s="189"/>
      <c r="R52" s="184"/>
      <c r="S52" s="155"/>
      <c r="T52" s="282"/>
      <c r="U52" s="192"/>
      <c r="V52" s="155" t="s">
        <v>570</v>
      </c>
      <c r="W52" s="192"/>
      <c r="X52" s="182">
        <v>3</v>
      </c>
      <c r="Y52" s="186"/>
      <c r="Z52" s="186" t="s">
        <v>570</v>
      </c>
      <c r="AA52" s="186"/>
      <c r="AC52" s="370"/>
      <c r="AD52" s="372"/>
      <c r="AE52" s="370"/>
      <c r="AF52" s="372"/>
      <c r="AG52" s="253" t="str">
        <f>IF(VLOOKUP("きく-"&amp;AI51&amp;"-B",'選手データ（きく）'!E:L,8,0)=AG51,"",VLOOKUP("きく-"&amp;AI51&amp;"-B",'選手データ（きく）'!E:L,8,0))</f>
        <v>京都</v>
      </c>
      <c r="AH52" s="371"/>
      <c r="AI52" s="373"/>
      <c r="AJ52" s="373"/>
      <c r="AK52" s="333"/>
      <c r="AL52" s="370"/>
      <c r="AM52" s="372"/>
      <c r="AN52" s="370"/>
      <c r="AO52" s="372"/>
      <c r="AP52" s="370">
        <f>IF(VLOOKUP("きく-"&amp;AJ51&amp;"-B",'選手データ（きく）'!E:L,8,0)=AP51,"",VLOOKUP("きく-"&amp;AJ51&amp;"-B",'選手データ（きく）'!E:L,8,0))</f>
      </c>
      <c r="AQ52" s="371"/>
      <c r="AR52" s="335"/>
      <c r="AS52" s="146"/>
      <c r="AT52" s="146" t="s">
        <v>570</v>
      </c>
      <c r="AU52" s="146"/>
      <c r="AV52" s="146" t="s">
        <v>570</v>
      </c>
      <c r="AW52" s="184"/>
      <c r="AX52" s="197">
        <v>0</v>
      </c>
      <c r="AY52" s="225"/>
      <c r="AZ52" s="231"/>
      <c r="BA52" s="225"/>
      <c r="BB52" s="164"/>
      <c r="BC52" s="180"/>
      <c r="BD52" s="180"/>
      <c r="BE52" s="164">
        <v>3</v>
      </c>
      <c r="BF52" s="301"/>
      <c r="BG52" s="182">
        <v>0</v>
      </c>
      <c r="BH52" s="186" t="s">
        <v>570</v>
      </c>
      <c r="BK52" s="370"/>
      <c r="BL52" s="372"/>
      <c r="BM52" s="370"/>
      <c r="BN52" s="372"/>
      <c r="BO52" s="370"/>
      <c r="BP52" s="371"/>
      <c r="BQ52" s="374"/>
      <c r="BR52" s="338"/>
      <c r="BS52" s="338"/>
    </row>
    <row r="53" spans="1:71" ht="19.5" customHeight="1" thickBot="1" thickTop="1">
      <c r="A53" s="375">
        <v>26</v>
      </c>
      <c r="B53" s="337"/>
      <c r="C53" s="370" t="str">
        <f>VLOOKUP("きく-"&amp;A53&amp;"-A",'選手データ（きく）'!E:L,4,0)</f>
        <v>松下香代子</v>
      </c>
      <c r="D53" s="372" t="s">
        <v>4</v>
      </c>
      <c r="E53" s="370" t="str">
        <f>VLOOKUP("きく-"&amp;A53&amp;"-B",'選手データ（きく）'!E:L,4,0)</f>
        <v>小谷妙子</v>
      </c>
      <c r="F53" s="372" t="s">
        <v>5</v>
      </c>
      <c r="G53" s="370" t="str">
        <f>VLOOKUP("きく-"&amp;A53&amp;"-A",'選手データ（きく）'!E:L,8,0)</f>
        <v>兵庫</v>
      </c>
      <c r="H53" s="371" t="s">
        <v>6</v>
      </c>
      <c r="I53" s="335"/>
      <c r="J53" s="149" t="s">
        <v>570</v>
      </c>
      <c r="K53" s="149"/>
      <c r="L53" s="149"/>
      <c r="M53" s="149" t="s">
        <v>570</v>
      </c>
      <c r="N53" s="146"/>
      <c r="O53" s="224"/>
      <c r="Q53" s="247" t="s">
        <v>570</v>
      </c>
      <c r="R53" s="184"/>
      <c r="T53" s="319">
        <v>0</v>
      </c>
      <c r="U53" s="240"/>
      <c r="V53" s="283"/>
      <c r="X53" s="148" t="s">
        <v>570</v>
      </c>
      <c r="Y53" s="148"/>
      <c r="Z53" s="148"/>
      <c r="AA53" s="148" t="s">
        <v>570</v>
      </c>
      <c r="AC53" s="370" t="str">
        <f>VLOOKUP("きく-"&amp;AI53&amp;"-A",'選手データ（きく）'!E:L,4,0)</f>
        <v>実崎登志枝</v>
      </c>
      <c r="AD53" s="372" t="s">
        <v>1</v>
      </c>
      <c r="AE53" s="370" t="str">
        <f>VLOOKUP("きく-"&amp;AI53&amp;"-B",'選手データ（きく）'!E:L,4,0)</f>
        <v>坂　実那子</v>
      </c>
      <c r="AF53" s="372" t="s">
        <v>2</v>
      </c>
      <c r="AG53" s="370" t="str">
        <f>VLOOKUP("きく-"&amp;AI53&amp;"-A",'選手データ（きく）'!E:L,8,0)</f>
        <v>三重</v>
      </c>
      <c r="AH53" s="371" t="s">
        <v>3</v>
      </c>
      <c r="AI53" s="373">
        <v>56</v>
      </c>
      <c r="AJ53" s="373">
        <v>86</v>
      </c>
      <c r="AK53" s="333"/>
      <c r="AL53" s="370" t="str">
        <f>VLOOKUP("きく-"&amp;AJ53&amp;"-A",'選手データ（きく）'!E:L,4,0)</f>
        <v>三好小夜子</v>
      </c>
      <c r="AM53" s="372" t="s">
        <v>4</v>
      </c>
      <c r="AN53" s="370" t="str">
        <f>VLOOKUP("きく-"&amp;AJ53&amp;"-B",'選手データ（きく）'!E:L,4,0)</f>
        <v>亀井照恵</v>
      </c>
      <c r="AO53" s="372" t="s">
        <v>5</v>
      </c>
      <c r="AP53" s="370" t="str">
        <f>VLOOKUP("きく-"&amp;AJ53&amp;"-A",'選手データ（きく）'!E:L,8,0)</f>
        <v>香川</v>
      </c>
      <c r="AQ53" s="371" t="s">
        <v>3</v>
      </c>
      <c r="AR53" s="289"/>
      <c r="AS53" s="149" t="s">
        <v>570</v>
      </c>
      <c r="AT53" s="149"/>
      <c r="AU53" s="149"/>
      <c r="AV53" s="149" t="s">
        <v>570</v>
      </c>
      <c r="AW53" s="202"/>
      <c r="AX53" s="231"/>
      <c r="AY53" s="231"/>
      <c r="AZ53" s="306">
        <v>3</v>
      </c>
      <c r="BA53" s="225"/>
      <c r="BB53" s="164"/>
      <c r="BC53" s="319">
        <v>1</v>
      </c>
      <c r="BD53" s="164"/>
      <c r="BE53" s="293"/>
      <c r="BF53" s="164"/>
      <c r="BG53" s="148" t="s">
        <v>570</v>
      </c>
      <c r="BH53" s="148"/>
      <c r="BI53" s="148" t="s">
        <v>570</v>
      </c>
      <c r="BK53" s="370" t="str">
        <f>VLOOKUP("きく-"&amp;BQ53&amp;"-A",'選手データ（きく）'!E:L,4,0)</f>
        <v>宮本明美</v>
      </c>
      <c r="BL53" s="372" t="s">
        <v>1</v>
      </c>
      <c r="BM53" s="370" t="str">
        <f>VLOOKUP("きく-"&amp;BQ53&amp;"-B",'選手データ（きく）'!E:L,4,0)</f>
        <v>北東輝代</v>
      </c>
      <c r="BN53" s="372" t="s">
        <v>2</v>
      </c>
      <c r="BO53" s="370" t="str">
        <f>VLOOKUP("きく-"&amp;BQ53&amp;"-A",'選手データ（きく）'!E:L,8,0)</f>
        <v>和歌山</v>
      </c>
      <c r="BP53" s="371" t="s">
        <v>3</v>
      </c>
      <c r="BQ53" s="374">
        <v>116</v>
      </c>
      <c r="BR53" s="338"/>
      <c r="BS53" s="338"/>
    </row>
    <row r="54" spans="1:71" ht="19.5" customHeight="1" thickTop="1">
      <c r="A54" s="375"/>
      <c r="B54" s="337"/>
      <c r="C54" s="370"/>
      <c r="D54" s="372"/>
      <c r="E54" s="370"/>
      <c r="F54" s="372"/>
      <c r="G54" s="370">
        <f>IF(VLOOKUP("きく-"&amp;A53&amp;"-B",'選手データ（きく）'!E:L,8,0)=G53,"",VLOOKUP("きく-"&amp;A53&amp;"-B",'選手データ（きく）'!E:L,8,0))</f>
      </c>
      <c r="H54" s="371"/>
      <c r="I54" s="335"/>
      <c r="J54" s="202"/>
      <c r="K54" s="146"/>
      <c r="L54" s="146"/>
      <c r="M54" s="205"/>
      <c r="N54" s="146"/>
      <c r="O54" s="246"/>
      <c r="Q54" s="163"/>
      <c r="R54" s="184"/>
      <c r="T54" s="154"/>
      <c r="U54" s="240"/>
      <c r="V54" s="240"/>
      <c r="W54" s="240"/>
      <c r="Z54" s="155"/>
      <c r="AC54" s="370"/>
      <c r="AD54" s="372"/>
      <c r="AE54" s="370"/>
      <c r="AF54" s="372"/>
      <c r="AG54" s="370">
        <f>IF(VLOOKUP("きく-"&amp;AI53&amp;"-B",'選手データ（きく）'!E:L,8,0)=AG53,"",VLOOKUP("きく-"&amp;AI53&amp;"-B",'選手データ（きく）'!E:L,8,0))</f>
      </c>
      <c r="AH54" s="371"/>
      <c r="AI54" s="373"/>
      <c r="AJ54" s="373"/>
      <c r="AK54" s="333"/>
      <c r="AL54" s="370"/>
      <c r="AM54" s="372"/>
      <c r="AN54" s="370"/>
      <c r="AO54" s="372"/>
      <c r="AP54" s="370">
        <f>IF(VLOOKUP("きく-"&amp;AJ53&amp;"-B",'選手データ（きく）'!E:L,8,0)=AP53,"",VLOOKUP("きく-"&amp;AJ53&amp;"-B",'選手データ（きく）'!E:L,8,0))</f>
      </c>
      <c r="AQ54" s="371"/>
      <c r="AR54" s="289"/>
      <c r="AS54" s="156"/>
      <c r="AT54" s="157"/>
      <c r="AU54" s="157"/>
      <c r="AV54" s="158"/>
      <c r="AW54" s="156"/>
      <c r="AX54" s="202"/>
      <c r="AY54" s="202"/>
      <c r="BA54" s="184"/>
      <c r="BC54" s="154"/>
      <c r="BE54" s="206"/>
      <c r="BF54" s="240"/>
      <c r="BI54" s="192"/>
      <c r="BK54" s="370"/>
      <c r="BL54" s="372"/>
      <c r="BM54" s="370"/>
      <c r="BN54" s="372"/>
      <c r="BO54" s="370"/>
      <c r="BP54" s="371"/>
      <c r="BQ54" s="374"/>
      <c r="BR54" s="338"/>
      <c r="BS54" s="338"/>
    </row>
    <row r="55" spans="1:71" ht="19.5" customHeight="1" thickBot="1">
      <c r="A55" s="375">
        <v>27</v>
      </c>
      <c r="B55" s="337"/>
      <c r="C55" s="370" t="str">
        <f>VLOOKUP("きく-"&amp;A55&amp;"-A",'選手データ（きく）'!E:L,4,0)</f>
        <v>白木智恵美</v>
      </c>
      <c r="D55" s="372" t="s">
        <v>4</v>
      </c>
      <c r="E55" s="370" t="str">
        <f>VLOOKUP("きく-"&amp;A55&amp;"-B",'選手データ（きく）'!E:L,4,0)</f>
        <v>原田美知子</v>
      </c>
      <c r="F55" s="372" t="s">
        <v>5</v>
      </c>
      <c r="G55" s="370" t="str">
        <f>VLOOKUP("きく-"&amp;A55&amp;"-A",'選手データ（きく）'!E:L,8,0)</f>
        <v>山口</v>
      </c>
      <c r="H55" s="371" t="s">
        <v>6</v>
      </c>
      <c r="I55" s="335"/>
      <c r="J55" s="162"/>
      <c r="K55" s="159">
        <v>0</v>
      </c>
      <c r="L55" s="159"/>
      <c r="M55" s="303"/>
      <c r="N55" s="230"/>
      <c r="O55" s="246"/>
      <c r="Q55" s="163"/>
      <c r="R55" s="184"/>
      <c r="T55" s="154"/>
      <c r="U55" s="240"/>
      <c r="V55" s="240"/>
      <c r="W55" s="245"/>
      <c r="X55" s="167"/>
      <c r="Y55" s="167"/>
      <c r="Z55" s="215">
        <v>1</v>
      </c>
      <c r="AA55" s="167"/>
      <c r="AC55" s="370" t="str">
        <f>VLOOKUP("きく-"&amp;AI55&amp;"-A",'選手データ（きく）'!E:L,4,0)</f>
        <v>大西　　敏</v>
      </c>
      <c r="AD55" s="372" t="s">
        <v>1</v>
      </c>
      <c r="AE55" s="370" t="str">
        <f>VLOOKUP("きく-"&amp;AI55&amp;"-B",'選手データ（きく）'!E:L,4,0)</f>
        <v>村井和子</v>
      </c>
      <c r="AF55" s="372" t="s">
        <v>2</v>
      </c>
      <c r="AG55" s="370" t="str">
        <f>VLOOKUP("きく-"&amp;AI55&amp;"-A",'選手データ（きく）'!E:L,8,0)</f>
        <v>大阪</v>
      </c>
      <c r="AH55" s="371" t="s">
        <v>3</v>
      </c>
      <c r="AI55" s="373">
        <v>57</v>
      </c>
      <c r="AJ55" s="373">
        <v>87</v>
      </c>
      <c r="AK55" s="333"/>
      <c r="AL55" s="370" t="str">
        <f>VLOOKUP("きく-"&amp;AJ55&amp;"-A",'選手データ（きく）'!E:L,4,0)</f>
        <v>西杉佳子</v>
      </c>
      <c r="AM55" s="372" t="s">
        <v>4</v>
      </c>
      <c r="AN55" s="370" t="str">
        <f>VLOOKUP("きく-"&amp;AJ55&amp;"-B",'選手データ（きく）'!E:L,4,0)</f>
        <v>谷　　清子</v>
      </c>
      <c r="AO55" s="372" t="s">
        <v>5</v>
      </c>
      <c r="AP55" s="370" t="str">
        <f>VLOOKUP("きく-"&amp;AJ55&amp;"-A",'選手データ（きく）'!E:L,8,0)</f>
        <v>岐阜</v>
      </c>
      <c r="AQ55" s="371" t="s">
        <v>3</v>
      </c>
      <c r="AR55" s="289"/>
      <c r="AS55" s="169"/>
      <c r="AT55" s="170" t="s">
        <v>570</v>
      </c>
      <c r="AU55" s="170"/>
      <c r="AV55" s="171"/>
      <c r="AW55" s="284"/>
      <c r="AX55" s="202"/>
      <c r="AY55" s="202"/>
      <c r="BA55" s="184"/>
      <c r="BC55" s="154"/>
      <c r="BE55" s="206"/>
      <c r="BF55" s="245"/>
      <c r="BG55" s="167"/>
      <c r="BH55" s="166">
        <v>1</v>
      </c>
      <c r="BI55" s="190"/>
      <c r="BK55" s="370" t="str">
        <f>VLOOKUP("きく-"&amp;BQ55&amp;"-A",'選手データ（きく）'!E:L,4,0)</f>
        <v>村岡益代</v>
      </c>
      <c r="BL55" s="372" t="s">
        <v>1</v>
      </c>
      <c r="BM55" s="370" t="str">
        <f>VLOOKUP("きく-"&amp;BQ55&amp;"-B",'選手データ（きく）'!E:L,4,0)</f>
        <v>木下富江</v>
      </c>
      <c r="BN55" s="372" t="s">
        <v>2</v>
      </c>
      <c r="BO55" s="370" t="str">
        <f>VLOOKUP("きく-"&amp;BQ55&amp;"-A",'選手データ（きく）'!E:L,8,0)</f>
        <v>山口</v>
      </c>
      <c r="BP55" s="371" t="s">
        <v>3</v>
      </c>
      <c r="BQ55" s="374">
        <v>117</v>
      </c>
      <c r="BR55" s="338"/>
      <c r="BS55" s="338"/>
    </row>
    <row r="56" spans="1:71" ht="19.5" customHeight="1" thickTop="1">
      <c r="A56" s="375"/>
      <c r="B56" s="337"/>
      <c r="C56" s="370"/>
      <c r="D56" s="372"/>
      <c r="E56" s="370"/>
      <c r="F56" s="372"/>
      <c r="G56" s="370">
        <f>IF(VLOOKUP("きく-"&amp;A55&amp;"-B",'選手データ（きく）'!E:L,8,0)=G55,"",VLOOKUP("きく-"&amp;A55&amp;"-B",'選手データ（きく）'!E:L,8,0))</f>
      </c>
      <c r="H56" s="371"/>
      <c r="I56" s="335"/>
      <c r="J56" s="229">
        <v>1</v>
      </c>
      <c r="K56" s="229"/>
      <c r="L56" s="217"/>
      <c r="M56" s="299"/>
      <c r="N56" s="229">
        <v>3</v>
      </c>
      <c r="O56" s="184"/>
      <c r="Q56" s="163"/>
      <c r="R56" s="184"/>
      <c r="T56" s="154"/>
      <c r="U56" s="240"/>
      <c r="W56" s="186" t="s">
        <v>570</v>
      </c>
      <c r="X56" s="268"/>
      <c r="Y56" s="221"/>
      <c r="Z56" s="305"/>
      <c r="AA56" s="182">
        <v>0</v>
      </c>
      <c r="AC56" s="370"/>
      <c r="AD56" s="372"/>
      <c r="AE56" s="370"/>
      <c r="AF56" s="372"/>
      <c r="AG56" s="370">
        <f>IF(VLOOKUP("きく-"&amp;AI55&amp;"-B",'選手データ（きく）'!E:L,8,0)=AG55,"",VLOOKUP("きく-"&amp;AI55&amp;"-B",'選手データ（きく）'!E:L,8,0))</f>
      </c>
      <c r="AH56" s="371"/>
      <c r="AI56" s="373"/>
      <c r="AJ56" s="373"/>
      <c r="AK56" s="333"/>
      <c r="AL56" s="370"/>
      <c r="AM56" s="372"/>
      <c r="AN56" s="370"/>
      <c r="AO56" s="372"/>
      <c r="AP56" s="370">
        <f>IF(VLOOKUP("きく-"&amp;AJ55&amp;"-B",'選手データ（きく）'!E:L,8,0)=AP55,"",VLOOKUP("きく-"&amp;AJ55&amp;"-B",'選手データ（きく）'!E:L,8,0))</f>
      </c>
      <c r="AQ56" s="371"/>
      <c r="AR56" s="289"/>
      <c r="AS56" s="320">
        <v>0</v>
      </c>
      <c r="AT56" s="325"/>
      <c r="AU56" s="327"/>
      <c r="AV56" s="326"/>
      <c r="AW56" s="344">
        <v>1</v>
      </c>
      <c r="AX56" s="231"/>
      <c r="AY56" s="202"/>
      <c r="BA56" s="184"/>
      <c r="BC56" s="154"/>
      <c r="BE56" s="192"/>
      <c r="BF56" s="186" t="s">
        <v>570</v>
      </c>
      <c r="BG56" s="192"/>
      <c r="BH56" s="291"/>
      <c r="BI56" s="182">
        <v>1</v>
      </c>
      <c r="BK56" s="370"/>
      <c r="BL56" s="372"/>
      <c r="BM56" s="370"/>
      <c r="BN56" s="372"/>
      <c r="BO56" s="370">
        <f>IF(VLOOKUP("きく-"&amp;BQ55&amp;"-B",'選手データ（きく）'!E:L,8,0)=BO55,"",VLOOKUP("きく-"&amp;BQ55&amp;"-B",'選手データ（きく）'!E:L,8,0))</f>
      </c>
      <c r="BP56" s="371"/>
      <c r="BQ56" s="374"/>
      <c r="BR56" s="338"/>
      <c r="BS56" s="338"/>
    </row>
    <row r="57" spans="1:71" ht="19.5" customHeight="1">
      <c r="A57" s="375">
        <v>28</v>
      </c>
      <c r="B57" s="337"/>
      <c r="C57" s="370" t="str">
        <f>VLOOKUP("きく-"&amp;A57&amp;"-A",'選手データ（きく）'!E:L,4,0)</f>
        <v>小林光子</v>
      </c>
      <c r="D57" s="372" t="s">
        <v>4</v>
      </c>
      <c r="E57" s="370" t="str">
        <f>VLOOKUP("きく-"&amp;A57&amp;"-B",'選手データ（きく）'!E:L,4,0)</f>
        <v>横尾はるみ</v>
      </c>
      <c r="F57" s="372" t="s">
        <v>5</v>
      </c>
      <c r="G57" s="370" t="str">
        <f>VLOOKUP("きく-"&amp;A57&amp;"-A",'選手データ（きく）'!E:L,8,0)</f>
        <v>千葉</v>
      </c>
      <c r="H57" s="371" t="s">
        <v>6</v>
      </c>
      <c r="I57" s="335"/>
      <c r="J57" s="211"/>
      <c r="K57" s="211"/>
      <c r="L57" s="251"/>
      <c r="M57" s="162"/>
      <c r="N57" s="143"/>
      <c r="O57" s="225"/>
      <c r="P57" s="143"/>
      <c r="Q57" s="302"/>
      <c r="R57" s="184"/>
      <c r="T57" s="154"/>
      <c r="U57" s="240"/>
      <c r="X57" s="193"/>
      <c r="Y57" s="168"/>
      <c r="Z57" s="193"/>
      <c r="AA57" s="167"/>
      <c r="AC57" s="370" t="str">
        <f>VLOOKUP("きく-"&amp;AI57&amp;"-A",'選手データ（きく）'!E:L,4,0)</f>
        <v>平山洋子</v>
      </c>
      <c r="AD57" s="372" t="s">
        <v>1</v>
      </c>
      <c r="AE57" s="370" t="str">
        <f>VLOOKUP("きく-"&amp;AI57&amp;"-B",'選手データ（きく）'!E:L,4,0)</f>
        <v>森下増美</v>
      </c>
      <c r="AF57" s="372" t="s">
        <v>2</v>
      </c>
      <c r="AG57" s="370" t="str">
        <f>VLOOKUP("きく-"&amp;AI57&amp;"-A",'選手データ（きく）'!E:L,8,0)</f>
        <v>香川</v>
      </c>
      <c r="AH57" s="371" t="s">
        <v>3</v>
      </c>
      <c r="AI57" s="373">
        <v>58</v>
      </c>
      <c r="AJ57" s="373">
        <v>88</v>
      </c>
      <c r="AK57" s="333"/>
      <c r="AL57" s="370" t="str">
        <f>VLOOKUP("きく-"&amp;AJ57&amp;"-A",'選手データ（きく）'!E:L,4,0)</f>
        <v>浜橋明代</v>
      </c>
      <c r="AM57" s="372" t="s">
        <v>4</v>
      </c>
      <c r="AN57" s="370" t="str">
        <f>VLOOKUP("きく-"&amp;AJ57&amp;"-B",'選手データ（きく）'!E:L,4,0)</f>
        <v>生田敬子</v>
      </c>
      <c r="AO57" s="372" t="s">
        <v>5</v>
      </c>
      <c r="AP57" s="370" t="str">
        <f>VLOOKUP("きく-"&amp;AJ57&amp;"-A",'選手データ（きく）'!E:L,8,0)</f>
        <v>鳥取</v>
      </c>
      <c r="AQ57" s="371" t="s">
        <v>3</v>
      </c>
      <c r="AR57" s="335"/>
      <c r="AS57" s="322"/>
      <c r="AT57" s="321"/>
      <c r="AU57" s="339"/>
      <c r="AV57" s="321"/>
      <c r="AW57" s="324"/>
      <c r="AX57" s="231"/>
      <c r="AY57" s="202"/>
      <c r="BA57" s="184"/>
      <c r="BC57" s="154"/>
      <c r="BE57" s="192"/>
      <c r="BG57" s="193"/>
      <c r="BH57" s="193"/>
      <c r="BI57" s="167"/>
      <c r="BK57" s="370" t="str">
        <f>VLOOKUP("きく-"&amp;BQ57&amp;"-A",'選手データ（きく）'!E:L,4,0)</f>
        <v>吉田光子</v>
      </c>
      <c r="BL57" s="372" t="s">
        <v>1</v>
      </c>
      <c r="BM57" s="370" t="str">
        <f>VLOOKUP("きく-"&amp;BQ57&amp;"-B",'選手データ（きく）'!E:L,4,0)</f>
        <v>勝木庸子</v>
      </c>
      <c r="BN57" s="372" t="s">
        <v>2</v>
      </c>
      <c r="BO57" s="370" t="str">
        <f>VLOOKUP("きく-"&amp;BQ57&amp;"-A",'選手データ（きく）'!E:L,8,0)</f>
        <v>愛媛</v>
      </c>
      <c r="BP57" s="371" t="s">
        <v>3</v>
      </c>
      <c r="BQ57" s="374">
        <v>118</v>
      </c>
      <c r="BR57" s="338"/>
      <c r="BS57" s="338"/>
    </row>
    <row r="58" spans="1:71" ht="19.5" customHeight="1" thickBot="1">
      <c r="A58" s="375"/>
      <c r="B58" s="337"/>
      <c r="C58" s="370"/>
      <c r="D58" s="372"/>
      <c r="E58" s="370"/>
      <c r="F58" s="372"/>
      <c r="G58" s="370">
        <f>IF(VLOOKUP("きく-"&amp;A57&amp;"-B",'選手データ（きく）'!E:L,8,0)=G57,"",VLOOKUP("きく-"&amp;A57&amp;"-B",'選手データ（きく）'!E:L,8,0))</f>
      </c>
      <c r="H58" s="371"/>
      <c r="I58" s="335"/>
      <c r="J58" s="199"/>
      <c r="K58" s="199" t="s">
        <v>570</v>
      </c>
      <c r="L58" s="199"/>
      <c r="M58" s="229">
        <v>0</v>
      </c>
      <c r="N58" s="143"/>
      <c r="O58" s="225"/>
      <c r="P58" s="231"/>
      <c r="Q58" s="302"/>
      <c r="R58" s="184"/>
      <c r="T58" s="154"/>
      <c r="U58" s="245"/>
      <c r="X58" s="182">
        <v>3</v>
      </c>
      <c r="Y58" s="186"/>
      <c r="Z58" s="186" t="s">
        <v>570</v>
      </c>
      <c r="AA58" s="186"/>
      <c r="AC58" s="370"/>
      <c r="AD58" s="372"/>
      <c r="AE58" s="370"/>
      <c r="AF58" s="372"/>
      <c r="AG58" s="370">
        <f>IF(VLOOKUP("きく-"&amp;AI57&amp;"-B",'選手データ（きく）'!E:L,8,0)=AG57,"",VLOOKUP("きく-"&amp;AI57&amp;"-B",'選手データ（きく）'!E:L,8,0))</f>
      </c>
      <c r="AH58" s="371"/>
      <c r="AI58" s="373"/>
      <c r="AJ58" s="373"/>
      <c r="AK58" s="333"/>
      <c r="AL58" s="370"/>
      <c r="AM58" s="372"/>
      <c r="AN58" s="370"/>
      <c r="AO58" s="372"/>
      <c r="AP58" s="370">
        <f>IF(VLOOKUP("きく-"&amp;AJ57&amp;"-B",'選手データ（きく）'!E:L,8,0)=AP57,"",VLOOKUP("きく-"&amp;AJ57&amp;"-B",'選手データ（きく）'!E:L,8,0))</f>
      </c>
      <c r="AQ58" s="371"/>
      <c r="AR58" s="335"/>
      <c r="AS58" s="320"/>
      <c r="AT58" s="324">
        <v>3</v>
      </c>
      <c r="AU58" s="324"/>
      <c r="AV58" s="324">
        <v>0</v>
      </c>
      <c r="AW58" s="324"/>
      <c r="AX58" s="231"/>
      <c r="AY58" s="231"/>
      <c r="BA58" s="184"/>
      <c r="BC58" s="154"/>
      <c r="BD58" s="232"/>
      <c r="BE58" s="192"/>
      <c r="BG58" s="182">
        <v>1</v>
      </c>
      <c r="BH58" s="186" t="s">
        <v>570</v>
      </c>
      <c r="BK58" s="370"/>
      <c r="BL58" s="372"/>
      <c r="BM58" s="370"/>
      <c r="BN58" s="372"/>
      <c r="BO58" s="370">
        <f>IF(VLOOKUP("きく-"&amp;BQ57&amp;"-B",'選手データ（きく）'!E:L,8,0)=BO57,"",VLOOKUP("きく-"&amp;BQ57&amp;"-B",'選手データ（きく）'!E:L,8,0))</f>
      </c>
      <c r="BP58" s="371"/>
      <c r="BQ58" s="374"/>
      <c r="BR58" s="338"/>
      <c r="BS58" s="338"/>
    </row>
    <row r="59" spans="1:71" ht="19.5" customHeight="1" thickBot="1" thickTop="1">
      <c r="A59" s="375">
        <v>29</v>
      </c>
      <c r="B59" s="337"/>
      <c r="C59" s="370" t="str">
        <f>VLOOKUP("きく-"&amp;A59&amp;"-A",'選手データ（きく）'!E:L,4,0)</f>
        <v>山本照美</v>
      </c>
      <c r="D59" s="372" t="s">
        <v>4</v>
      </c>
      <c r="E59" s="370" t="str">
        <f>VLOOKUP("きく-"&amp;A59&amp;"-B",'選手データ（きく）'!E:L,4,0)</f>
        <v>篠原愛子</v>
      </c>
      <c r="F59" s="372" t="s">
        <v>5</v>
      </c>
      <c r="G59" s="370" t="str">
        <f>VLOOKUP("きく-"&amp;A59&amp;"-A",'選手データ（きく）'!E:L,8,0)</f>
        <v>群馬</v>
      </c>
      <c r="H59" s="371" t="s">
        <v>6</v>
      </c>
      <c r="I59" s="335"/>
      <c r="J59" s="211" t="s">
        <v>570</v>
      </c>
      <c r="K59" s="211"/>
      <c r="L59" s="211"/>
      <c r="M59" s="159"/>
      <c r="N59" s="159">
        <v>3</v>
      </c>
      <c r="O59" s="143"/>
      <c r="P59" s="306">
        <v>2</v>
      </c>
      <c r="Q59" s="143"/>
      <c r="R59" s="184"/>
      <c r="U59" s="186" t="s">
        <v>570</v>
      </c>
      <c r="V59" s="192"/>
      <c r="W59" s="148" t="s">
        <v>570</v>
      </c>
      <c r="X59" s="148"/>
      <c r="Y59" s="148"/>
      <c r="Z59" s="201"/>
      <c r="AA59" s="148" t="s">
        <v>570</v>
      </c>
      <c r="AC59" s="370" t="str">
        <f>VLOOKUP("きく-"&amp;AI59&amp;"-A",'選手データ（きく）'!E:L,4,0)</f>
        <v>髙橋道子</v>
      </c>
      <c r="AD59" s="372" t="s">
        <v>1</v>
      </c>
      <c r="AE59" s="370" t="str">
        <f>VLOOKUP("きく-"&amp;AI59&amp;"-B",'選手データ（きく）'!E:L,4,0)</f>
        <v>宮内悦子</v>
      </c>
      <c r="AF59" s="372" t="s">
        <v>2</v>
      </c>
      <c r="AG59" s="370" t="str">
        <f>VLOOKUP("きく-"&amp;AI59&amp;"-A",'選手データ（きく）'!E:L,8,0)</f>
        <v>埼玉</v>
      </c>
      <c r="AH59" s="371" t="s">
        <v>3</v>
      </c>
      <c r="AI59" s="373">
        <v>59</v>
      </c>
      <c r="AJ59" s="373">
        <v>89</v>
      </c>
      <c r="AK59" s="333"/>
      <c r="AL59" s="370" t="str">
        <f>VLOOKUP("きく-"&amp;AJ59&amp;"-A",'選手データ（きく）'!E:L,4,0)</f>
        <v>石井みち子</v>
      </c>
      <c r="AM59" s="372" t="s">
        <v>4</v>
      </c>
      <c r="AN59" s="370" t="str">
        <f>VLOOKUP("きく-"&amp;AJ59&amp;"-B",'選手データ（きく）'!E:L,4,0)</f>
        <v>平野幸子</v>
      </c>
      <c r="AO59" s="372" t="s">
        <v>5</v>
      </c>
      <c r="AP59" s="370" t="str">
        <f>VLOOKUP("きく-"&amp;AJ59&amp;"-A",'選手データ（きく）'!E:L,8,0)</f>
        <v>佐賀</v>
      </c>
      <c r="AQ59" s="371" t="s">
        <v>3</v>
      </c>
      <c r="AR59" s="335"/>
      <c r="AS59" s="272" t="s">
        <v>570</v>
      </c>
      <c r="AT59" s="272"/>
      <c r="AU59" s="272"/>
      <c r="AV59" s="272"/>
      <c r="AW59" s="272" t="s">
        <v>570</v>
      </c>
      <c r="AX59" s="184"/>
      <c r="AY59" s="345">
        <v>1</v>
      </c>
      <c r="BA59" s="184"/>
      <c r="BD59" s="237" t="s">
        <v>570</v>
      </c>
      <c r="BF59" s="148" t="s">
        <v>570</v>
      </c>
      <c r="BG59" s="148"/>
      <c r="BH59" s="148"/>
      <c r="BI59" s="148" t="s">
        <v>570</v>
      </c>
      <c r="BK59" s="370" t="str">
        <f>VLOOKUP("きく-"&amp;BQ59&amp;"-A",'選手データ（きく）'!E:L,4,0)</f>
        <v>田邉美子</v>
      </c>
      <c r="BL59" s="372" t="s">
        <v>1</v>
      </c>
      <c r="BM59" s="370" t="str">
        <f>VLOOKUP("きく-"&amp;BQ59&amp;"-B",'選手データ（きく）'!E:L,4,0)</f>
        <v>岩田三枝子</v>
      </c>
      <c r="BN59" s="372" t="s">
        <v>2</v>
      </c>
      <c r="BO59" s="278" t="str">
        <f>VLOOKUP("きく-"&amp;BQ59&amp;"-A",'選手データ（きく）'!E:L,8,0)</f>
        <v>埼玉</v>
      </c>
      <c r="BP59" s="371" t="s">
        <v>3</v>
      </c>
      <c r="BQ59" s="374">
        <v>119</v>
      </c>
      <c r="BR59" s="338"/>
      <c r="BS59" s="338"/>
    </row>
    <row r="60" spans="1:71" ht="19.5" customHeight="1" thickTop="1">
      <c r="A60" s="375"/>
      <c r="B60" s="337"/>
      <c r="C60" s="370"/>
      <c r="D60" s="372"/>
      <c r="E60" s="370"/>
      <c r="F60" s="372"/>
      <c r="G60" s="370">
        <f>IF(VLOOKUP("きく-"&amp;A59&amp;"-B",'選手データ（きく）'!E:L,8,0)=G59,"",VLOOKUP("きく-"&amp;A59&amp;"-B",'選手データ（きく）'!E:L,8,0))</f>
      </c>
      <c r="H60" s="371"/>
      <c r="I60" s="335"/>
      <c r="J60" s="146"/>
      <c r="K60" s="163"/>
      <c r="L60" s="146"/>
      <c r="M60" s="143"/>
      <c r="N60" s="143"/>
      <c r="O60" s="302"/>
      <c r="P60" s="302"/>
      <c r="Q60" s="143"/>
      <c r="R60" s="184"/>
      <c r="V60" s="206"/>
      <c r="Z60" s="155"/>
      <c r="AC60" s="370"/>
      <c r="AD60" s="372"/>
      <c r="AE60" s="370"/>
      <c r="AF60" s="372"/>
      <c r="AG60" s="370">
        <f>IF(VLOOKUP("きく-"&amp;AI59&amp;"-B",'選手データ（きく）'!E:L,8,0)=AG59,"",VLOOKUP("きく-"&amp;AI59&amp;"-B",'選手データ（きく）'!E:L,8,0))</f>
      </c>
      <c r="AH60" s="371"/>
      <c r="AI60" s="373"/>
      <c r="AJ60" s="373"/>
      <c r="AK60" s="333"/>
      <c r="AL60" s="370"/>
      <c r="AM60" s="372"/>
      <c r="AN60" s="370"/>
      <c r="AO60" s="372"/>
      <c r="AP60" s="370">
        <f>IF(VLOOKUP("きく-"&amp;AJ59&amp;"-B",'選手データ（きく）'!E:L,8,0)=AP59,"",VLOOKUP("きく-"&amp;AJ59&amp;"-B",'選手データ（きく）'!E:L,8,0))</f>
      </c>
      <c r="AQ60" s="371"/>
      <c r="AR60" s="335"/>
      <c r="AS60" s="156"/>
      <c r="AT60" s="275"/>
      <c r="AU60" s="157"/>
      <c r="AV60" s="157"/>
      <c r="AW60" s="158"/>
      <c r="AX60" s="184"/>
      <c r="BA60" s="184"/>
      <c r="BD60" s="154"/>
      <c r="BE60" s="240"/>
      <c r="BH60" s="155"/>
      <c r="BK60" s="370"/>
      <c r="BL60" s="372"/>
      <c r="BM60" s="370"/>
      <c r="BN60" s="372"/>
      <c r="BO60" s="278" t="str">
        <f>IF(VLOOKUP("きく-"&amp;BQ59&amp;"-B",'選手データ（きく）'!E:L,8,0)=BO59,"",VLOOKUP("きく-"&amp;BQ59&amp;"-B",'選手データ（きく）'!E:L,8,0))</f>
        <v>群馬</v>
      </c>
      <c r="BP60" s="371"/>
      <c r="BQ60" s="374"/>
      <c r="BR60" s="338"/>
      <c r="BS60" s="338"/>
    </row>
    <row r="61" spans="1:71" ht="19.5" customHeight="1" thickBot="1">
      <c r="A61" s="375">
        <v>30</v>
      </c>
      <c r="B61" s="337"/>
      <c r="C61" s="370" t="str">
        <f>VLOOKUP("きく-"&amp;A61&amp;"-A",'選手データ（きく）'!E:L,4,0)</f>
        <v>村上千津子</v>
      </c>
      <c r="D61" s="372" t="s">
        <v>4</v>
      </c>
      <c r="E61" s="370" t="str">
        <f>VLOOKUP("きく-"&amp;A61&amp;"-B",'選手データ（きく）'!E:L,4,0)</f>
        <v>大久保文子</v>
      </c>
      <c r="F61" s="372" t="s">
        <v>5</v>
      </c>
      <c r="G61" s="370" t="str">
        <f>VLOOKUP("きく-"&amp;A61&amp;"-A",'選手データ（きく）'!E:L,8,0)</f>
        <v>大阪</v>
      </c>
      <c r="H61" s="371" t="s">
        <v>6</v>
      </c>
      <c r="I61" s="335"/>
      <c r="J61" s="159"/>
      <c r="K61" s="160"/>
      <c r="L61" s="159">
        <v>0</v>
      </c>
      <c r="M61" s="159"/>
      <c r="N61" s="159"/>
      <c r="O61" s="307"/>
      <c r="P61" s="302"/>
      <c r="Q61" s="143"/>
      <c r="R61" s="184"/>
      <c r="V61" s="310"/>
      <c r="W61" s="311"/>
      <c r="X61" s="212"/>
      <c r="Y61" s="212" t="s">
        <v>570</v>
      </c>
      <c r="Z61" s="168"/>
      <c r="AA61" s="167"/>
      <c r="AC61" s="370" t="str">
        <f>VLOOKUP("きく-"&amp;AI61&amp;"-A",'選手データ（きく）'!E:L,4,0)</f>
        <v>正岡寿美子</v>
      </c>
      <c r="AD61" s="372" t="s">
        <v>1</v>
      </c>
      <c r="AE61" s="139" t="str">
        <f>VLOOKUP("きく-"&amp;AI61&amp;"-B",'選手データ（きく）'!E:L,4,0)</f>
        <v>酒井瀧子</v>
      </c>
      <c r="AF61" s="372" t="s">
        <v>2</v>
      </c>
      <c r="AG61" s="370" t="str">
        <f>VLOOKUP("きく-"&amp;AI61&amp;"-A",'選手データ（きく）'!E:L,8,0)</f>
        <v>兵庫</v>
      </c>
      <c r="AH61" s="371" t="s">
        <v>3</v>
      </c>
      <c r="AI61" s="373">
        <v>60</v>
      </c>
      <c r="AJ61" s="373">
        <v>90</v>
      </c>
      <c r="AK61" s="333"/>
      <c r="AL61" s="370" t="str">
        <f>VLOOKUP("きく-"&amp;AJ61&amp;"-A",'選手データ（きく）'!E:L,4,0)</f>
        <v>幡司英子</v>
      </c>
      <c r="AM61" s="372" t="s">
        <v>4</v>
      </c>
      <c r="AN61" s="370" t="str">
        <f>VLOOKUP("きく-"&amp;AJ61&amp;"-B",'選手データ（きく）'!E:L,4,0)</f>
        <v>新宅一恵</v>
      </c>
      <c r="AO61" s="372" t="s">
        <v>5</v>
      </c>
      <c r="AP61" s="370" t="str">
        <f>VLOOKUP("きく-"&amp;AJ61&amp;"-A",'選手データ（きく）'!E:L,8,0)</f>
        <v>広島</v>
      </c>
      <c r="AQ61" s="371" t="s">
        <v>3</v>
      </c>
      <c r="AR61" s="335"/>
      <c r="AS61" s="321"/>
      <c r="AT61" s="339"/>
      <c r="AU61" s="322">
        <v>4</v>
      </c>
      <c r="AV61" s="322"/>
      <c r="AW61" s="329"/>
      <c r="AX61" s="262"/>
      <c r="BA61" s="184"/>
      <c r="BD61" s="154"/>
      <c r="BE61" s="245"/>
      <c r="BF61" s="167"/>
      <c r="BG61" s="167"/>
      <c r="BH61" s="168" t="s">
        <v>570</v>
      </c>
      <c r="BI61" s="167"/>
      <c r="BK61" s="370" t="str">
        <f>VLOOKUP("きく-"&amp;BQ61&amp;"-A",'選手データ（きく）'!E:L,4,0)</f>
        <v>横山礼子</v>
      </c>
      <c r="BL61" s="372" t="s">
        <v>1</v>
      </c>
      <c r="BM61" s="370" t="str">
        <f>VLOOKUP("きく-"&amp;BQ61&amp;"-B",'選手データ（きく）'!E:L,4,0)</f>
        <v>阿部洋子</v>
      </c>
      <c r="BN61" s="372" t="s">
        <v>2</v>
      </c>
      <c r="BO61" s="370" t="str">
        <f>VLOOKUP("きく-"&amp;BQ61&amp;"-A",'選手データ（きく）'!E:L,8,0)</f>
        <v>北海道</v>
      </c>
      <c r="BP61" s="371" t="s">
        <v>3</v>
      </c>
      <c r="BQ61" s="374">
        <v>120</v>
      </c>
      <c r="BR61" s="338"/>
      <c r="BS61" s="338"/>
    </row>
    <row r="62" spans="1:71" ht="19.5" customHeight="1" thickTop="1">
      <c r="A62" s="375"/>
      <c r="B62" s="337"/>
      <c r="C62" s="370"/>
      <c r="D62" s="372"/>
      <c r="E62" s="370"/>
      <c r="F62" s="372"/>
      <c r="G62" s="370">
        <f>IF(VLOOKUP("きく-"&amp;A61&amp;"-B",'選手データ（きく）'!E:L,8,0)=G61,"",VLOOKUP("きく-"&amp;A61&amp;"-B",'選手データ（きく）'!E:L,8,0))</f>
      </c>
      <c r="H62" s="371"/>
      <c r="I62" s="335"/>
      <c r="J62" s="228">
        <v>0</v>
      </c>
      <c r="K62" s="228"/>
      <c r="L62" s="228"/>
      <c r="M62" s="217"/>
      <c r="N62" s="308"/>
      <c r="O62" s="309">
        <v>0</v>
      </c>
      <c r="P62" s="143"/>
      <c r="Q62" s="143"/>
      <c r="R62" s="184"/>
      <c r="U62" s="285"/>
      <c r="V62" s="312">
        <v>0</v>
      </c>
      <c r="W62" s="313"/>
      <c r="X62" s="286"/>
      <c r="Y62" s="317"/>
      <c r="Z62" s="318"/>
      <c r="AA62" s="294">
        <v>0</v>
      </c>
      <c r="AC62" s="370"/>
      <c r="AD62" s="372"/>
      <c r="AE62" s="139" t="str">
        <f>VLOOKUP("きく-変更"&amp;AI61&amp;"-B",'選手データ（きく）'!E:L,4,0)</f>
        <v>古賀　日登美</v>
      </c>
      <c r="AF62" s="372"/>
      <c r="AG62" s="370">
        <f>IF(VLOOKUP("きく-"&amp;AI61&amp;"-B",'選手データ（きく）'!E:L,8,0)=AG61,"",VLOOKUP("きく-"&amp;AI61&amp;"-B",'選手データ（きく）'!E:L,8,0))</f>
      </c>
      <c r="AH62" s="371"/>
      <c r="AI62" s="373"/>
      <c r="AJ62" s="373"/>
      <c r="AK62" s="333"/>
      <c r="AL62" s="370"/>
      <c r="AM62" s="372"/>
      <c r="AN62" s="370"/>
      <c r="AO62" s="372"/>
      <c r="AP62" s="370">
        <f>IF(VLOOKUP("きく-"&amp;AJ61&amp;"-B",'選手データ（きく）'!E:L,8,0)=AP61,"",VLOOKUP("きく-"&amp;AJ61&amp;"-B",'選手データ（きく）'!E:L,8,0))</f>
      </c>
      <c r="AQ62" s="371"/>
      <c r="AR62" s="335"/>
      <c r="AS62" s="324">
        <v>0</v>
      </c>
      <c r="AT62" s="320"/>
      <c r="AU62" s="325"/>
      <c r="AV62" s="341"/>
      <c r="AW62" s="325"/>
      <c r="AX62" s="247" t="s">
        <v>570</v>
      </c>
      <c r="BA62" s="184"/>
      <c r="BE62" s="260" t="s">
        <v>570</v>
      </c>
      <c r="BF62" s="291"/>
      <c r="BG62" s="290"/>
      <c r="BH62" s="164"/>
      <c r="BI62" s="182">
        <v>0</v>
      </c>
      <c r="BK62" s="370"/>
      <c r="BL62" s="372"/>
      <c r="BM62" s="370"/>
      <c r="BN62" s="372"/>
      <c r="BO62" s="370">
        <f>IF(VLOOKUP("きく-"&amp;BQ61&amp;"-B",'選手データ（きく）'!E:L,8,0)=BO61,"",VLOOKUP("きく-"&amp;BQ61&amp;"-B",'選手データ（きく）'!E:L,8,0))</f>
      </c>
      <c r="BP62" s="371"/>
      <c r="BQ62" s="374"/>
      <c r="BR62" s="338"/>
      <c r="BS62" s="338"/>
    </row>
    <row r="63" spans="1:71" ht="19.5" customHeight="1" thickBot="1">
      <c r="A63" s="375">
        <v>31</v>
      </c>
      <c r="B63" s="337"/>
      <c r="C63" s="370" t="str">
        <f>VLOOKUP("きく-"&amp;A63&amp;"-A",'選手データ（きく）'!E:L,4,0)</f>
        <v>岩朝文子</v>
      </c>
      <c r="D63" s="372" t="s">
        <v>4</v>
      </c>
      <c r="E63" s="370" t="str">
        <f>VLOOKUP("きく-"&amp;A63&amp;"-B",'選手データ（きく）'!E:L,4,0)</f>
        <v>渡辺祐子</v>
      </c>
      <c r="F63" s="372" t="s">
        <v>5</v>
      </c>
      <c r="G63" s="370" t="str">
        <f>VLOOKUP("きく-"&amp;A63&amp;"-A",'選手データ（きく）'!E:L,8,0)</f>
        <v>徳島</v>
      </c>
      <c r="H63" s="371" t="s">
        <v>6</v>
      </c>
      <c r="I63" s="335"/>
      <c r="J63" s="149"/>
      <c r="K63" s="149"/>
      <c r="L63" s="149"/>
      <c r="M63" s="188"/>
      <c r="N63" s="189"/>
      <c r="R63" s="184"/>
      <c r="V63" s="314"/>
      <c r="W63" s="315"/>
      <c r="X63" s="168"/>
      <c r="Y63" s="166"/>
      <c r="Z63" s="166"/>
      <c r="AA63" s="166"/>
      <c r="AC63" s="370" t="str">
        <f>VLOOKUP("きく-"&amp;AI63&amp;"-A",'選手データ（きく）'!E:L,4,0)</f>
        <v>瀬島千代子</v>
      </c>
      <c r="AD63" s="372" t="s">
        <v>1</v>
      </c>
      <c r="AE63" s="370" t="str">
        <f>VLOOKUP("きく-"&amp;AI63&amp;"-B",'選手データ（きく）'!E:L,4,0)</f>
        <v>中村多美子</v>
      </c>
      <c r="AF63" s="372" t="s">
        <v>2</v>
      </c>
      <c r="AG63" s="370" t="str">
        <f>VLOOKUP("きく-"&amp;AI63&amp;"-A",'選手データ（きく）'!E:L,8,0)</f>
        <v>島根</v>
      </c>
      <c r="AH63" s="371" t="s">
        <v>3</v>
      </c>
      <c r="AI63" s="373">
        <v>61</v>
      </c>
      <c r="AJ63" s="373">
        <v>91</v>
      </c>
      <c r="AK63" s="333"/>
      <c r="AL63" s="370" t="str">
        <f>VLOOKUP("きく-"&amp;AJ63&amp;"-A",'選手データ（きく）'!E:L,4,0)</f>
        <v>都築直子</v>
      </c>
      <c r="AM63" s="372" t="s">
        <v>4</v>
      </c>
      <c r="AN63" s="370" t="str">
        <f>VLOOKUP("きく-"&amp;AJ63&amp;"-B",'選手データ（きく）'!E:L,4,0)</f>
        <v>二階堂陽子</v>
      </c>
      <c r="AO63" s="372" t="s">
        <v>5</v>
      </c>
      <c r="AP63" s="370" t="str">
        <f>VLOOKUP("きく-"&amp;AJ63&amp;"-A",'選手データ（きく）'!E:L,8,0)</f>
        <v>宮城</v>
      </c>
      <c r="AQ63" s="371" t="s">
        <v>3</v>
      </c>
      <c r="AR63" s="335"/>
      <c r="AS63" s="322"/>
      <c r="AT63" s="322"/>
      <c r="AU63" s="321"/>
      <c r="AV63" s="322"/>
      <c r="AW63" s="321"/>
      <c r="BA63" s="184"/>
      <c r="BF63" s="190"/>
      <c r="BG63" s="215"/>
      <c r="BH63" s="166"/>
      <c r="BI63" s="166"/>
      <c r="BK63" s="370" t="str">
        <f>VLOOKUP("きく-"&amp;BQ63&amp;"-A",'選手データ（きく）'!E:L,4,0)</f>
        <v>林田泰子</v>
      </c>
      <c r="BL63" s="372" t="s">
        <v>1</v>
      </c>
      <c r="BM63" s="370" t="str">
        <f>VLOOKUP("きく-"&amp;BQ63&amp;"-B",'選手データ（きく）'!E:L,4,0)</f>
        <v>石川貞子</v>
      </c>
      <c r="BN63" s="372" t="s">
        <v>2</v>
      </c>
      <c r="BO63" s="370" t="str">
        <f>VLOOKUP("きく-"&amp;BQ63&amp;"-A",'選手データ（きく）'!E:L,8,0)</f>
        <v>京都</v>
      </c>
      <c r="BP63" s="371" t="s">
        <v>3</v>
      </c>
      <c r="BQ63" s="374">
        <v>121</v>
      </c>
      <c r="BR63" s="338"/>
      <c r="BS63" s="338"/>
    </row>
    <row r="64" spans="1:71" ht="19.5" customHeight="1" thickTop="1">
      <c r="A64" s="375"/>
      <c r="B64" s="337"/>
      <c r="C64" s="370"/>
      <c r="D64" s="372"/>
      <c r="E64" s="370"/>
      <c r="F64" s="372"/>
      <c r="G64" s="370">
        <f>IF(VLOOKUP("きく-"&amp;A63&amp;"-B",'選手データ（きく）'!E:L,8,0)=G63,"",VLOOKUP("きく-"&amp;A63&amp;"-B",'選手データ（きく）'!E:L,8,0))</f>
      </c>
      <c r="H64" s="371"/>
      <c r="I64" s="335"/>
      <c r="J64" s="199"/>
      <c r="K64" s="199"/>
      <c r="L64" s="199" t="s">
        <v>570</v>
      </c>
      <c r="M64" s="199"/>
      <c r="N64" s="199" t="s">
        <v>570</v>
      </c>
      <c r="R64" s="184"/>
      <c r="V64" s="314"/>
      <c r="W64" s="316" t="s">
        <v>571</v>
      </c>
      <c r="X64" s="186"/>
      <c r="Y64" s="182">
        <v>1</v>
      </c>
      <c r="Z64" s="182"/>
      <c r="AA64" s="182"/>
      <c r="AC64" s="370"/>
      <c r="AD64" s="372"/>
      <c r="AE64" s="370"/>
      <c r="AF64" s="372"/>
      <c r="AG64" s="370">
        <f>IF(VLOOKUP("きく-"&amp;AI63&amp;"-B",'選手データ（きく）'!E:L,8,0)=AG63,"",VLOOKUP("きく-"&amp;AI63&amp;"-B",'選手データ（きく）'!E:L,8,0))</f>
      </c>
      <c r="AH64" s="371"/>
      <c r="AI64" s="373"/>
      <c r="AJ64" s="373"/>
      <c r="AK64" s="333"/>
      <c r="AL64" s="370"/>
      <c r="AM64" s="372"/>
      <c r="AN64" s="370"/>
      <c r="AO64" s="372"/>
      <c r="AP64" s="370">
        <f>IF(VLOOKUP("きく-"&amp;AJ63&amp;"-B",'選手データ（きく）'!E:L,8,0)=AP63,"",VLOOKUP("きく-"&amp;AJ63&amp;"-B",'選手データ（きく）'!E:L,8,0))</f>
      </c>
      <c r="AQ64" s="371"/>
      <c r="AR64" s="335"/>
      <c r="AS64" s="320"/>
      <c r="AT64" s="320"/>
      <c r="AU64" s="324">
        <v>0</v>
      </c>
      <c r="AV64" s="324"/>
      <c r="AW64" s="324" t="s">
        <v>571</v>
      </c>
      <c r="BA64" s="184"/>
      <c r="BE64" s="186"/>
      <c r="BF64" s="182">
        <v>0</v>
      </c>
      <c r="BG64" s="182"/>
      <c r="BH64" s="182">
        <v>2</v>
      </c>
      <c r="BI64" s="164"/>
      <c r="BK64" s="370"/>
      <c r="BL64" s="372"/>
      <c r="BM64" s="370"/>
      <c r="BN64" s="372"/>
      <c r="BO64" s="370">
        <f>IF(VLOOKUP("きく-"&amp;BQ63&amp;"-B",'選手データ（きく）'!E:L,8,0)=BO63,"",VLOOKUP("きく-"&amp;BQ63&amp;"-B",'選手データ（きく）'!E:L,8,0))</f>
      </c>
      <c r="BP64" s="371"/>
      <c r="BQ64" s="374"/>
      <c r="BR64" s="338"/>
      <c r="BS64" s="338"/>
    </row>
    <row r="65" spans="15:71" ht="19.5" customHeight="1">
      <c r="O65" s="288"/>
      <c r="R65" s="184"/>
      <c r="AL65" s="289"/>
      <c r="AM65" s="289"/>
      <c r="AN65" s="289"/>
      <c r="AO65" s="289"/>
      <c r="AP65" s="289"/>
      <c r="AQ65" s="289"/>
      <c r="AR65" s="289"/>
      <c r="AS65" s="146"/>
      <c r="AT65" s="146"/>
      <c r="AU65" s="146"/>
      <c r="AV65" s="146"/>
      <c r="AW65" s="146"/>
      <c r="BA65" s="184"/>
      <c r="BM65" s="335"/>
      <c r="BN65" s="335"/>
      <c r="BO65" s="335"/>
      <c r="BP65" s="335"/>
      <c r="BQ65" s="338"/>
      <c r="BR65" s="338"/>
      <c r="BS65" s="338"/>
    </row>
    <row r="66" spans="15:49" ht="18" customHeight="1">
      <c r="O66" s="288"/>
      <c r="AL66" s="289"/>
      <c r="AM66" s="289"/>
      <c r="AN66" s="289"/>
      <c r="AO66" s="289"/>
      <c r="AP66" s="289"/>
      <c r="AQ66" s="289"/>
      <c r="AR66" s="289"/>
      <c r="AS66" s="146"/>
      <c r="AT66" s="146"/>
      <c r="AU66" s="146"/>
      <c r="AV66" s="146"/>
      <c r="AW66" s="146"/>
    </row>
    <row r="67" spans="15:49" ht="18" customHeight="1">
      <c r="O67" s="288"/>
      <c r="AL67" s="289"/>
      <c r="AM67" s="289"/>
      <c r="AN67" s="289"/>
      <c r="AO67" s="289"/>
      <c r="AP67" s="289"/>
      <c r="AQ67" s="289"/>
      <c r="AR67" s="289"/>
      <c r="AS67" s="146"/>
      <c r="AT67" s="146"/>
      <c r="AU67" s="146"/>
      <c r="AV67" s="146"/>
      <c r="AW67" s="146"/>
    </row>
    <row r="68" spans="15:69" ht="4.5" customHeight="1">
      <c r="O68" s="288"/>
      <c r="AI68" s="289"/>
      <c r="AL68" s="289"/>
      <c r="AM68" s="289"/>
      <c r="AN68" s="289"/>
      <c r="AO68" s="289"/>
      <c r="AP68" s="289"/>
      <c r="AQ68" s="289"/>
      <c r="AR68" s="289"/>
      <c r="AS68" s="146"/>
      <c r="AT68" s="146"/>
      <c r="AU68" s="146"/>
      <c r="AV68" s="146"/>
      <c r="AW68" s="146"/>
      <c r="BQ68" s="289"/>
    </row>
    <row r="69" spans="15:69" ht="18" customHeight="1">
      <c r="O69" s="288"/>
      <c r="AI69" s="289"/>
      <c r="AL69" s="289"/>
      <c r="AM69" s="289"/>
      <c r="AN69" s="289"/>
      <c r="AO69" s="289"/>
      <c r="AP69" s="289"/>
      <c r="AQ69" s="289"/>
      <c r="AR69" s="289"/>
      <c r="AS69" s="146"/>
      <c r="AT69" s="146"/>
      <c r="AU69" s="146"/>
      <c r="AV69" s="146"/>
      <c r="AW69" s="146"/>
      <c r="BQ69" s="289"/>
    </row>
    <row r="70" spans="15:69" ht="18" customHeight="1">
      <c r="O70" s="288"/>
      <c r="AI70" s="289"/>
      <c r="AJ70" s="289"/>
      <c r="AK70" s="289"/>
      <c r="AL70" s="289"/>
      <c r="AM70" s="289"/>
      <c r="AN70" s="289"/>
      <c r="AO70" s="289"/>
      <c r="AP70" s="289"/>
      <c r="AQ70" s="289"/>
      <c r="AR70" s="289"/>
      <c r="AS70" s="146"/>
      <c r="AT70" s="146"/>
      <c r="AU70" s="146"/>
      <c r="AV70" s="146"/>
      <c r="AW70" s="146"/>
      <c r="BQ70" s="289"/>
    </row>
    <row r="71" spans="15:69" ht="4.5" customHeight="1">
      <c r="O71" s="288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146"/>
      <c r="AT71" s="146"/>
      <c r="AU71" s="146"/>
      <c r="AV71" s="146"/>
      <c r="AW71" s="146"/>
      <c r="BQ71" s="289"/>
    </row>
    <row r="72" spans="15:69" ht="18" customHeight="1">
      <c r="O72" s="288"/>
      <c r="AI72" s="289"/>
      <c r="AJ72" s="289"/>
      <c r="AK72" s="289"/>
      <c r="AL72" s="289"/>
      <c r="AM72" s="289"/>
      <c r="AN72" s="289"/>
      <c r="AO72" s="289"/>
      <c r="AP72" s="289"/>
      <c r="AQ72" s="289"/>
      <c r="AR72" s="289"/>
      <c r="AS72" s="146"/>
      <c r="AT72" s="146"/>
      <c r="AU72" s="146"/>
      <c r="AV72" s="146"/>
      <c r="AW72" s="146"/>
      <c r="BQ72" s="289"/>
    </row>
    <row r="73" spans="15:69" ht="18" customHeight="1">
      <c r="O73" s="288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146"/>
      <c r="AT73" s="146"/>
      <c r="AU73" s="146"/>
      <c r="AV73" s="146"/>
      <c r="AW73" s="146"/>
      <c r="BQ73" s="289"/>
    </row>
    <row r="74" spans="35:69" ht="17.25"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146"/>
      <c r="AT74" s="146"/>
      <c r="AU74" s="146"/>
      <c r="AV74" s="146"/>
      <c r="AW74" s="146"/>
      <c r="BQ74" s="289"/>
    </row>
    <row r="75" spans="35:69" ht="17.25">
      <c r="AI75" s="289"/>
      <c r="AJ75" s="289"/>
      <c r="AK75" s="289"/>
      <c r="AL75" s="289"/>
      <c r="AM75" s="289"/>
      <c r="AN75" s="289"/>
      <c r="AO75" s="289"/>
      <c r="AP75" s="289"/>
      <c r="AQ75" s="289"/>
      <c r="AR75" s="289"/>
      <c r="AS75" s="146"/>
      <c r="AT75" s="146"/>
      <c r="AU75" s="146"/>
      <c r="AV75" s="146"/>
      <c r="AW75" s="146"/>
      <c r="BQ75" s="289"/>
    </row>
    <row r="76" spans="35:69" ht="17.25"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146"/>
      <c r="AT76" s="146"/>
      <c r="AU76" s="146"/>
      <c r="AV76" s="146"/>
      <c r="AW76" s="146"/>
      <c r="BQ76" s="289"/>
    </row>
  </sheetData>
  <sheetProtection/>
  <mergeCells count="859">
    <mergeCell ref="AD5:AD6"/>
    <mergeCell ref="AD3:AD4"/>
    <mergeCell ref="AH11:AH12"/>
    <mergeCell ref="F1:F2"/>
    <mergeCell ref="H1:H2"/>
    <mergeCell ref="AC1:AC2"/>
    <mergeCell ref="AD1:AD2"/>
    <mergeCell ref="AB43:AB44"/>
    <mergeCell ref="AK9:AK10"/>
    <mergeCell ref="AI1:AI2"/>
    <mergeCell ref="AG1:AG2"/>
    <mergeCell ref="AE1:AE2"/>
    <mergeCell ref="AH9:AH10"/>
    <mergeCell ref="A1:A2"/>
    <mergeCell ref="C1:C2"/>
    <mergeCell ref="D1:D2"/>
    <mergeCell ref="E1:E2"/>
    <mergeCell ref="BC31:BC32"/>
    <mergeCell ref="B1:B2"/>
    <mergeCell ref="AB11:AB12"/>
    <mergeCell ref="B19:B20"/>
    <mergeCell ref="AF1:AF2"/>
    <mergeCell ref="AH1:AH2"/>
    <mergeCell ref="AC13:AC14"/>
    <mergeCell ref="AD13:AD14"/>
    <mergeCell ref="AE13:AE14"/>
    <mergeCell ref="AC7:AC8"/>
    <mergeCell ref="AC9:AC10"/>
    <mergeCell ref="AD9:AD10"/>
    <mergeCell ref="AD7:AD8"/>
    <mergeCell ref="AF13:AF14"/>
    <mergeCell ref="AG9:AG10"/>
    <mergeCell ref="AG11:AG12"/>
    <mergeCell ref="AG13:AG14"/>
    <mergeCell ref="AF9:AF10"/>
    <mergeCell ref="AE7:AE8"/>
    <mergeCell ref="AH7:AH8"/>
    <mergeCell ref="AE15:AE16"/>
    <mergeCell ref="AF15:AF16"/>
    <mergeCell ref="AH17:AH18"/>
    <mergeCell ref="AE17:AE18"/>
    <mergeCell ref="AF17:AF18"/>
    <mergeCell ref="AG15:AG16"/>
    <mergeCell ref="AG7:AG8"/>
    <mergeCell ref="AF7:AF8"/>
    <mergeCell ref="AE9:AE10"/>
    <mergeCell ref="AF19:AF20"/>
    <mergeCell ref="AC21:AC22"/>
    <mergeCell ref="AD21:AD22"/>
    <mergeCell ref="AE21:AE22"/>
    <mergeCell ref="AF21:AF22"/>
    <mergeCell ref="AC15:AC16"/>
    <mergeCell ref="AD15:AD16"/>
    <mergeCell ref="AC17:AC18"/>
    <mergeCell ref="AD17:AD18"/>
    <mergeCell ref="AC25:AC26"/>
    <mergeCell ref="AD25:AD26"/>
    <mergeCell ref="AE25:AE26"/>
    <mergeCell ref="AC19:AC20"/>
    <mergeCell ref="AD19:AD20"/>
    <mergeCell ref="AE19:AE20"/>
    <mergeCell ref="AD27:AD28"/>
    <mergeCell ref="AE27:AE28"/>
    <mergeCell ref="AF27:AF28"/>
    <mergeCell ref="AF25:AF26"/>
    <mergeCell ref="AH25:AH26"/>
    <mergeCell ref="AC23:AC24"/>
    <mergeCell ref="AD23:AD24"/>
    <mergeCell ref="AE23:AE24"/>
    <mergeCell ref="AF23:AF24"/>
    <mergeCell ref="AH23:AH24"/>
    <mergeCell ref="AJ29:AJ30"/>
    <mergeCell ref="A5:A6"/>
    <mergeCell ref="C5:C6"/>
    <mergeCell ref="D5:D6"/>
    <mergeCell ref="E5:E6"/>
    <mergeCell ref="A3:A4"/>
    <mergeCell ref="C3:C4"/>
    <mergeCell ref="D3:D4"/>
    <mergeCell ref="E3:E4"/>
    <mergeCell ref="AC27:AC28"/>
    <mergeCell ref="AC5:AC6"/>
    <mergeCell ref="AZ31:AZ32"/>
    <mergeCell ref="Q31:Q32"/>
    <mergeCell ref="T31:T32"/>
    <mergeCell ref="AG29:AG30"/>
    <mergeCell ref="AC29:AC30"/>
    <mergeCell ref="AD29:AD30"/>
    <mergeCell ref="AE29:AE30"/>
    <mergeCell ref="AF29:AF30"/>
    <mergeCell ref="AH29:AH30"/>
    <mergeCell ref="AI7:AI8"/>
    <mergeCell ref="AE5:AE6"/>
    <mergeCell ref="AH5:AH6"/>
    <mergeCell ref="F3:F4"/>
    <mergeCell ref="H3:H4"/>
    <mergeCell ref="AC3:AC4"/>
    <mergeCell ref="H5:H6"/>
    <mergeCell ref="G3:G4"/>
    <mergeCell ref="G5:G6"/>
    <mergeCell ref="F5:F6"/>
    <mergeCell ref="AI3:AI4"/>
    <mergeCell ref="AI5:AI6"/>
    <mergeCell ref="AE3:AE4"/>
    <mergeCell ref="AF3:AF4"/>
    <mergeCell ref="AG5:AG6"/>
    <mergeCell ref="AH3:AH4"/>
    <mergeCell ref="AG3:AG4"/>
    <mergeCell ref="AF5:AF6"/>
    <mergeCell ref="H9:H10"/>
    <mergeCell ref="F7:F8"/>
    <mergeCell ref="H7:H8"/>
    <mergeCell ref="G7:G8"/>
    <mergeCell ref="A9:A10"/>
    <mergeCell ref="C9:C10"/>
    <mergeCell ref="D9:D10"/>
    <mergeCell ref="E9:E10"/>
    <mergeCell ref="A7:A8"/>
    <mergeCell ref="E11:E12"/>
    <mergeCell ref="H11:H12"/>
    <mergeCell ref="A13:A14"/>
    <mergeCell ref="C13:C14"/>
    <mergeCell ref="A11:A12"/>
    <mergeCell ref="C11:C12"/>
    <mergeCell ref="D11:D12"/>
    <mergeCell ref="D13:D14"/>
    <mergeCell ref="G11:G12"/>
    <mergeCell ref="G13:G14"/>
    <mergeCell ref="G17:G18"/>
    <mergeCell ref="E15:E16"/>
    <mergeCell ref="F15:F16"/>
    <mergeCell ref="H15:H16"/>
    <mergeCell ref="E17:E18"/>
    <mergeCell ref="C7:C8"/>
    <mergeCell ref="D7:D8"/>
    <mergeCell ref="E7:E8"/>
    <mergeCell ref="F11:F12"/>
    <mergeCell ref="F9:F10"/>
    <mergeCell ref="A15:A16"/>
    <mergeCell ref="C15:C16"/>
    <mergeCell ref="A21:A22"/>
    <mergeCell ref="D15:D16"/>
    <mergeCell ref="A17:A18"/>
    <mergeCell ref="C17:C18"/>
    <mergeCell ref="D17:D18"/>
    <mergeCell ref="A19:A20"/>
    <mergeCell ref="C19:C20"/>
    <mergeCell ref="C21:C22"/>
    <mergeCell ref="E21:E22"/>
    <mergeCell ref="F13:F14"/>
    <mergeCell ref="F17:F18"/>
    <mergeCell ref="D19:D20"/>
    <mergeCell ref="E19:E20"/>
    <mergeCell ref="F19:F20"/>
    <mergeCell ref="E13:E14"/>
    <mergeCell ref="G21:G22"/>
    <mergeCell ref="F23:F24"/>
    <mergeCell ref="H23:H24"/>
    <mergeCell ref="G23:G24"/>
    <mergeCell ref="A25:A26"/>
    <mergeCell ref="C25:C26"/>
    <mergeCell ref="D25:D26"/>
    <mergeCell ref="E25:E26"/>
    <mergeCell ref="A23:A24"/>
    <mergeCell ref="D21:D22"/>
    <mergeCell ref="C23:C24"/>
    <mergeCell ref="D23:D24"/>
    <mergeCell ref="E23:E24"/>
    <mergeCell ref="E27:E28"/>
    <mergeCell ref="F27:F28"/>
    <mergeCell ref="H27:H28"/>
    <mergeCell ref="G27:G28"/>
    <mergeCell ref="AJ1:AJ2"/>
    <mergeCell ref="AL1:AL2"/>
    <mergeCell ref="F29:F30"/>
    <mergeCell ref="H29:H30"/>
    <mergeCell ref="G29:G30"/>
    <mergeCell ref="H19:H20"/>
    <mergeCell ref="F25:F26"/>
    <mergeCell ref="H25:H26"/>
    <mergeCell ref="G25:G26"/>
    <mergeCell ref="F21:F22"/>
    <mergeCell ref="AO3:AO4"/>
    <mergeCell ref="A29:A30"/>
    <mergeCell ref="C29:C30"/>
    <mergeCell ref="D29:D30"/>
    <mergeCell ref="E29:E30"/>
    <mergeCell ref="AJ3:AJ4"/>
    <mergeCell ref="AL3:AL4"/>
    <mergeCell ref="A27:A28"/>
    <mergeCell ref="C27:C28"/>
    <mergeCell ref="D27:D28"/>
    <mergeCell ref="AM1:AM2"/>
    <mergeCell ref="AN1:AN2"/>
    <mergeCell ref="AM3:AM4"/>
    <mergeCell ref="AN3:AN4"/>
    <mergeCell ref="AM5:AM6"/>
    <mergeCell ref="AN5:AN6"/>
    <mergeCell ref="AJ5:AJ6"/>
    <mergeCell ref="AL5:AL6"/>
    <mergeCell ref="AJ7:AJ8"/>
    <mergeCell ref="AL7:AL8"/>
    <mergeCell ref="AM7:AM8"/>
    <mergeCell ref="AN7:AN8"/>
    <mergeCell ref="AL13:AL14"/>
    <mergeCell ref="AM13:AM14"/>
    <mergeCell ref="AO15:AO16"/>
    <mergeCell ref="AP15:AP16"/>
    <mergeCell ref="AJ9:AJ10"/>
    <mergeCell ref="AL9:AL10"/>
    <mergeCell ref="AM9:AM10"/>
    <mergeCell ref="AP11:AP12"/>
    <mergeCell ref="AJ11:AJ12"/>
    <mergeCell ref="AL11:AL12"/>
    <mergeCell ref="AJ17:AJ18"/>
    <mergeCell ref="AL17:AL18"/>
    <mergeCell ref="AM17:AM18"/>
    <mergeCell ref="AN17:AN18"/>
    <mergeCell ref="AL15:AL16"/>
    <mergeCell ref="AM15:AM16"/>
    <mergeCell ref="AN15:AN16"/>
    <mergeCell ref="AL21:AL22"/>
    <mergeCell ref="AL23:AL24"/>
    <mergeCell ref="AM23:AM24"/>
    <mergeCell ref="AJ21:AJ22"/>
    <mergeCell ref="AQ21:AQ22"/>
    <mergeCell ref="AP21:AP22"/>
    <mergeCell ref="AQ23:AQ24"/>
    <mergeCell ref="AO21:AO22"/>
    <mergeCell ref="AO23:AO24"/>
    <mergeCell ref="AM27:AM28"/>
    <mergeCell ref="AN27:AN28"/>
    <mergeCell ref="BQ1:BQ2"/>
    <mergeCell ref="BO1:BO2"/>
    <mergeCell ref="BK1:BK2"/>
    <mergeCell ref="BL1:BL2"/>
    <mergeCell ref="BM1:BM2"/>
    <mergeCell ref="BN1:BN2"/>
    <mergeCell ref="AP13:AP14"/>
    <mergeCell ref="AM11:AM12"/>
    <mergeCell ref="BP1:BP2"/>
    <mergeCell ref="AJ13:AJ14"/>
    <mergeCell ref="AO29:AO30"/>
    <mergeCell ref="AQ29:AQ30"/>
    <mergeCell ref="AP29:AP30"/>
    <mergeCell ref="AO27:AO28"/>
    <mergeCell ref="AQ27:AQ28"/>
    <mergeCell ref="AP27:AP28"/>
    <mergeCell ref="AN29:AN30"/>
    <mergeCell ref="AP25:AP26"/>
    <mergeCell ref="AP1:AP2"/>
    <mergeCell ref="AP7:AP8"/>
    <mergeCell ref="AN13:AN14"/>
    <mergeCell ref="AO13:AO14"/>
    <mergeCell ref="AN11:AN12"/>
    <mergeCell ref="AO1:AO2"/>
    <mergeCell ref="AO9:AO10"/>
    <mergeCell ref="AP9:AP10"/>
    <mergeCell ref="AO7:AO8"/>
    <mergeCell ref="AN9:AN10"/>
    <mergeCell ref="AQ7:AQ8"/>
    <mergeCell ref="AQ17:AQ18"/>
    <mergeCell ref="AQ13:AQ14"/>
    <mergeCell ref="AQ15:AQ16"/>
    <mergeCell ref="AQ9:AQ10"/>
    <mergeCell ref="AQ11:AQ12"/>
    <mergeCell ref="AO5:AO6"/>
    <mergeCell ref="AN21:AN22"/>
    <mergeCell ref="AP23:AP24"/>
    <mergeCell ref="AN25:AN26"/>
    <mergeCell ref="AO25:AO26"/>
    <mergeCell ref="AP5:AP6"/>
    <mergeCell ref="AO17:AO18"/>
    <mergeCell ref="AO11:AO12"/>
    <mergeCell ref="AQ5:AQ6"/>
    <mergeCell ref="AQ1:AQ2"/>
    <mergeCell ref="BK5:BK6"/>
    <mergeCell ref="BL5:BL6"/>
    <mergeCell ref="BK3:BK4"/>
    <mergeCell ref="BL3:BL4"/>
    <mergeCell ref="AQ3:AQ4"/>
    <mergeCell ref="BM5:BM6"/>
    <mergeCell ref="BN5:BN6"/>
    <mergeCell ref="BP5:BP6"/>
    <mergeCell ref="BQ5:BQ6"/>
    <mergeCell ref="BO5:BO6"/>
    <mergeCell ref="BM3:BM4"/>
    <mergeCell ref="BN3:BN4"/>
    <mergeCell ref="BP3:BP4"/>
    <mergeCell ref="BQ3:BQ4"/>
    <mergeCell ref="BO3:BO4"/>
    <mergeCell ref="BP7:BP8"/>
    <mergeCell ref="BK9:BK10"/>
    <mergeCell ref="BL9:BL10"/>
    <mergeCell ref="BM9:BM10"/>
    <mergeCell ref="BN9:BN10"/>
    <mergeCell ref="BP9:BP10"/>
    <mergeCell ref="BK7:BK8"/>
    <mergeCell ref="BL7:BL8"/>
    <mergeCell ref="BM7:BM8"/>
    <mergeCell ref="BN7:BN8"/>
    <mergeCell ref="BP11:BP12"/>
    <mergeCell ref="BK13:BK14"/>
    <mergeCell ref="BL13:BL14"/>
    <mergeCell ref="BM13:BM14"/>
    <mergeCell ref="BN13:BN14"/>
    <mergeCell ref="BP13:BP14"/>
    <mergeCell ref="BK11:BK12"/>
    <mergeCell ref="BL11:BL12"/>
    <mergeCell ref="BM11:BM12"/>
    <mergeCell ref="BN11:BN12"/>
    <mergeCell ref="BP15:BP16"/>
    <mergeCell ref="BK17:BK18"/>
    <mergeCell ref="BL17:BL18"/>
    <mergeCell ref="BM17:BM18"/>
    <mergeCell ref="BN17:BN18"/>
    <mergeCell ref="BP17:BP18"/>
    <mergeCell ref="BK15:BK16"/>
    <mergeCell ref="BL15:BL16"/>
    <mergeCell ref="BM15:BM16"/>
    <mergeCell ref="BN15:BN16"/>
    <mergeCell ref="BM23:BM24"/>
    <mergeCell ref="BN23:BN24"/>
    <mergeCell ref="BP19:BP20"/>
    <mergeCell ref="BK21:BK22"/>
    <mergeCell ref="BL21:BL22"/>
    <mergeCell ref="BM21:BM22"/>
    <mergeCell ref="BN21:BN22"/>
    <mergeCell ref="BP21:BP22"/>
    <mergeCell ref="BK19:BK20"/>
    <mergeCell ref="BL19:BL20"/>
    <mergeCell ref="BM27:BM28"/>
    <mergeCell ref="BN27:BN28"/>
    <mergeCell ref="BP23:BP24"/>
    <mergeCell ref="BK25:BK26"/>
    <mergeCell ref="BL25:BL26"/>
    <mergeCell ref="BM25:BM26"/>
    <mergeCell ref="BN25:BN26"/>
    <mergeCell ref="BP25:BP26"/>
    <mergeCell ref="BK23:BK24"/>
    <mergeCell ref="BL23:BL24"/>
    <mergeCell ref="F33:F34"/>
    <mergeCell ref="H33:H34"/>
    <mergeCell ref="G33:G34"/>
    <mergeCell ref="BP27:BP28"/>
    <mergeCell ref="BK29:BK30"/>
    <mergeCell ref="BL29:BL30"/>
    <mergeCell ref="BM29:BM30"/>
    <mergeCell ref="BN29:BN30"/>
    <mergeCell ref="BP29:BP30"/>
    <mergeCell ref="BK27:BK28"/>
    <mergeCell ref="F37:F38"/>
    <mergeCell ref="H37:H38"/>
    <mergeCell ref="G37:G38"/>
    <mergeCell ref="A35:A36"/>
    <mergeCell ref="C35:C36"/>
    <mergeCell ref="D35:D36"/>
    <mergeCell ref="F35:F36"/>
    <mergeCell ref="H35:H36"/>
    <mergeCell ref="G35:G36"/>
    <mergeCell ref="A37:A38"/>
    <mergeCell ref="A33:A34"/>
    <mergeCell ref="C33:C34"/>
    <mergeCell ref="D33:D34"/>
    <mergeCell ref="E33:E34"/>
    <mergeCell ref="C37:C38"/>
    <mergeCell ref="D37:D38"/>
    <mergeCell ref="E37:E38"/>
    <mergeCell ref="E35:E36"/>
    <mergeCell ref="F41:F42"/>
    <mergeCell ref="H41:H42"/>
    <mergeCell ref="G41:G42"/>
    <mergeCell ref="A39:A40"/>
    <mergeCell ref="C39:C40"/>
    <mergeCell ref="D39:D40"/>
    <mergeCell ref="E39:E40"/>
    <mergeCell ref="F39:F40"/>
    <mergeCell ref="H39:H40"/>
    <mergeCell ref="G39:G40"/>
    <mergeCell ref="F45:F46"/>
    <mergeCell ref="H45:H46"/>
    <mergeCell ref="G45:G46"/>
    <mergeCell ref="A43:A44"/>
    <mergeCell ref="C43:C44"/>
    <mergeCell ref="D43:D44"/>
    <mergeCell ref="F43:F44"/>
    <mergeCell ref="H43:H44"/>
    <mergeCell ref="G43:G44"/>
    <mergeCell ref="A45:A46"/>
    <mergeCell ref="G47:G48"/>
    <mergeCell ref="F49:F50"/>
    <mergeCell ref="A41:A42"/>
    <mergeCell ref="C41:C42"/>
    <mergeCell ref="D41:D42"/>
    <mergeCell ref="E41:E42"/>
    <mergeCell ref="C45:C46"/>
    <mergeCell ref="D45:D46"/>
    <mergeCell ref="E45:E46"/>
    <mergeCell ref="E43:E44"/>
    <mergeCell ref="H49:H50"/>
    <mergeCell ref="G49:G50"/>
    <mergeCell ref="H51:H52"/>
    <mergeCell ref="G51:G52"/>
    <mergeCell ref="A47:A48"/>
    <mergeCell ref="C47:C48"/>
    <mergeCell ref="D47:D48"/>
    <mergeCell ref="E47:E48"/>
    <mergeCell ref="F47:F48"/>
    <mergeCell ref="H47:H48"/>
    <mergeCell ref="A49:A50"/>
    <mergeCell ref="C49:C50"/>
    <mergeCell ref="D49:D50"/>
    <mergeCell ref="E49:E50"/>
    <mergeCell ref="E51:E52"/>
    <mergeCell ref="F51:F52"/>
    <mergeCell ref="A53:A54"/>
    <mergeCell ref="C53:C54"/>
    <mergeCell ref="D53:D54"/>
    <mergeCell ref="E53:E54"/>
    <mergeCell ref="A51:A52"/>
    <mergeCell ref="C51:C52"/>
    <mergeCell ref="D51:D52"/>
    <mergeCell ref="G55:G56"/>
    <mergeCell ref="F57:F58"/>
    <mergeCell ref="H57:H58"/>
    <mergeCell ref="G57:G58"/>
    <mergeCell ref="A55:A56"/>
    <mergeCell ref="C55:C56"/>
    <mergeCell ref="D55:D56"/>
    <mergeCell ref="E55:E56"/>
    <mergeCell ref="F53:F54"/>
    <mergeCell ref="H53:H54"/>
    <mergeCell ref="G53:G54"/>
    <mergeCell ref="AC35:AC36"/>
    <mergeCell ref="A57:A58"/>
    <mergeCell ref="C57:C58"/>
    <mergeCell ref="D57:D58"/>
    <mergeCell ref="E57:E58"/>
    <mergeCell ref="F55:F56"/>
    <mergeCell ref="H55:H56"/>
    <mergeCell ref="AI45:AI46"/>
    <mergeCell ref="AC33:AC34"/>
    <mergeCell ref="AD33:AD34"/>
    <mergeCell ref="AE33:AE34"/>
    <mergeCell ref="AF33:AF34"/>
    <mergeCell ref="AH35:AH36"/>
    <mergeCell ref="AG41:AG42"/>
    <mergeCell ref="AH41:AH42"/>
    <mergeCell ref="AH37:AH38"/>
    <mergeCell ref="AI39:AI40"/>
    <mergeCell ref="C59:C60"/>
    <mergeCell ref="D59:D60"/>
    <mergeCell ref="AH43:AH44"/>
    <mergeCell ref="AH47:AH48"/>
    <mergeCell ref="AC43:AC44"/>
    <mergeCell ref="AE49:AE50"/>
    <mergeCell ref="AF49:AF50"/>
    <mergeCell ref="AG49:AG50"/>
    <mergeCell ref="AF47:AF48"/>
    <mergeCell ref="AE47:AE48"/>
    <mergeCell ref="A63:A64"/>
    <mergeCell ref="C63:C64"/>
    <mergeCell ref="D63:D64"/>
    <mergeCell ref="A61:A62"/>
    <mergeCell ref="C61:C62"/>
    <mergeCell ref="D61:D62"/>
    <mergeCell ref="A59:A60"/>
    <mergeCell ref="E63:E64"/>
    <mergeCell ref="F63:F64"/>
    <mergeCell ref="H63:H64"/>
    <mergeCell ref="G63:G64"/>
    <mergeCell ref="E59:E60"/>
    <mergeCell ref="F59:F60"/>
    <mergeCell ref="H61:H62"/>
    <mergeCell ref="G61:G62"/>
    <mergeCell ref="F61:F62"/>
    <mergeCell ref="E61:E62"/>
    <mergeCell ref="H59:H60"/>
    <mergeCell ref="G59:G60"/>
    <mergeCell ref="AI9:AI10"/>
    <mergeCell ref="AI11:AI12"/>
    <mergeCell ref="AI13:AI14"/>
    <mergeCell ref="AH33:AH34"/>
    <mergeCell ref="AI27:AI28"/>
    <mergeCell ref="AI29:AI30"/>
    <mergeCell ref="AH13:AH14"/>
    <mergeCell ref="AJ23:AJ24"/>
    <mergeCell ref="AH27:AH28"/>
    <mergeCell ref="AH19:AH20"/>
    <mergeCell ref="BL27:BL28"/>
    <mergeCell ref="AI23:AI24"/>
    <mergeCell ref="AI25:AI26"/>
    <mergeCell ref="AJ27:AJ28"/>
    <mergeCell ref="AQ25:AQ26"/>
    <mergeCell ref="AN23:AN24"/>
    <mergeCell ref="AL27:AL28"/>
    <mergeCell ref="BQ15:BQ16"/>
    <mergeCell ref="BQ17:BQ18"/>
    <mergeCell ref="AL29:AL30"/>
    <mergeCell ref="AM29:AM30"/>
    <mergeCell ref="AI17:AI18"/>
    <mergeCell ref="AI19:AI20"/>
    <mergeCell ref="AJ25:AJ26"/>
    <mergeCell ref="AL25:AL26"/>
    <mergeCell ref="AM25:AM26"/>
    <mergeCell ref="AM21:AM22"/>
    <mergeCell ref="BQ27:BQ28"/>
    <mergeCell ref="BQ29:BQ30"/>
    <mergeCell ref="BQ23:BQ24"/>
    <mergeCell ref="BQ25:BQ26"/>
    <mergeCell ref="BQ7:BQ8"/>
    <mergeCell ref="BQ9:BQ10"/>
    <mergeCell ref="BQ11:BQ12"/>
    <mergeCell ref="BQ13:BQ14"/>
    <mergeCell ref="BQ19:BQ20"/>
    <mergeCell ref="BQ21:BQ22"/>
    <mergeCell ref="BQ55:BQ56"/>
    <mergeCell ref="AN41:AN42"/>
    <mergeCell ref="AO41:AO42"/>
    <mergeCell ref="AQ41:AQ42"/>
    <mergeCell ref="AN43:AN44"/>
    <mergeCell ref="BQ45:BQ46"/>
    <mergeCell ref="BQ47:BQ48"/>
    <mergeCell ref="AP41:AP42"/>
    <mergeCell ref="AP43:AP44"/>
    <mergeCell ref="AN45:AN46"/>
    <mergeCell ref="AN33:AN34"/>
    <mergeCell ref="AO33:AO34"/>
    <mergeCell ref="AQ33:AQ34"/>
    <mergeCell ref="BQ49:BQ50"/>
    <mergeCell ref="BL43:BL44"/>
    <mergeCell ref="AQ35:AQ36"/>
    <mergeCell ref="AP33:AP34"/>
    <mergeCell ref="AO39:AO40"/>
    <mergeCell ref="BQ33:BQ34"/>
    <mergeCell ref="BQ35:BQ36"/>
    <mergeCell ref="AQ43:AQ44"/>
    <mergeCell ref="BP41:BP42"/>
    <mergeCell ref="BK43:BK44"/>
    <mergeCell ref="AQ49:AQ50"/>
    <mergeCell ref="AQ47:AQ48"/>
    <mergeCell ref="BP43:BP44"/>
    <mergeCell ref="BK41:BK42"/>
    <mergeCell ref="BL41:BL42"/>
    <mergeCell ref="BM41:BM42"/>
    <mergeCell ref="BN41:BN42"/>
    <mergeCell ref="BQ53:BQ54"/>
    <mergeCell ref="BQ37:BQ38"/>
    <mergeCell ref="BQ39:BQ40"/>
    <mergeCell ref="BQ41:BQ42"/>
    <mergeCell ref="BQ43:BQ44"/>
    <mergeCell ref="BQ51:BQ52"/>
    <mergeCell ref="AI41:AI42"/>
    <mergeCell ref="AI33:AI34"/>
    <mergeCell ref="AI35:AI36"/>
    <mergeCell ref="AI37:AI38"/>
    <mergeCell ref="AJ41:AJ42"/>
    <mergeCell ref="AJ43:AJ44"/>
    <mergeCell ref="AJ33:AJ34"/>
    <mergeCell ref="AJ35:AJ36"/>
    <mergeCell ref="AJ37:AJ38"/>
    <mergeCell ref="AJ39:AJ40"/>
    <mergeCell ref="AM33:AM34"/>
    <mergeCell ref="AL33:AL34"/>
    <mergeCell ref="AL43:AL44"/>
    <mergeCell ref="AM43:AM44"/>
    <mergeCell ref="AL41:AL42"/>
    <mergeCell ref="AM41:AM42"/>
    <mergeCell ref="AL37:AL38"/>
    <mergeCell ref="AL35:AL36"/>
    <mergeCell ref="AJ45:AJ46"/>
    <mergeCell ref="AI47:AI48"/>
    <mergeCell ref="AI43:AI44"/>
    <mergeCell ref="BQ63:BQ64"/>
    <mergeCell ref="AJ63:AJ64"/>
    <mergeCell ref="BQ59:BQ60"/>
    <mergeCell ref="AJ59:AJ60"/>
    <mergeCell ref="AJ61:AJ62"/>
    <mergeCell ref="AL59:AL60"/>
    <mergeCell ref="AN59:AN60"/>
    <mergeCell ref="AL63:AL64"/>
    <mergeCell ref="BQ61:BQ62"/>
    <mergeCell ref="AP61:AP62"/>
    <mergeCell ref="BM63:BM64"/>
    <mergeCell ref="BN63:BN64"/>
    <mergeCell ref="BP63:BP64"/>
    <mergeCell ref="BK61:BK62"/>
    <mergeCell ref="BL61:BL62"/>
    <mergeCell ref="AN63:AN64"/>
    <mergeCell ref="AI49:AI50"/>
    <mergeCell ref="AH49:AH50"/>
    <mergeCell ref="BQ57:BQ58"/>
    <mergeCell ref="AJ47:AJ48"/>
    <mergeCell ref="AJ49:AJ50"/>
    <mergeCell ref="AL49:AL50"/>
    <mergeCell ref="AJ53:AJ54"/>
    <mergeCell ref="AJ55:AJ56"/>
    <mergeCell ref="AN49:AN50"/>
    <mergeCell ref="AL47:AL48"/>
    <mergeCell ref="AI63:AI64"/>
    <mergeCell ref="AJ57:AJ58"/>
    <mergeCell ref="AI57:AI58"/>
    <mergeCell ref="AI53:AI54"/>
    <mergeCell ref="AI55:AI56"/>
    <mergeCell ref="AI59:AI60"/>
    <mergeCell ref="AC53:AC54"/>
    <mergeCell ref="AD35:AD36"/>
    <mergeCell ref="AE35:AE36"/>
    <mergeCell ref="AH39:AH40"/>
    <mergeCell ref="AE41:AE42"/>
    <mergeCell ref="AG35:AG36"/>
    <mergeCell ref="AD37:AD38"/>
    <mergeCell ref="AE37:AE38"/>
    <mergeCell ref="AF35:AF36"/>
    <mergeCell ref="AE39:AE40"/>
    <mergeCell ref="AC49:AC50"/>
    <mergeCell ref="AD49:AD50"/>
    <mergeCell ref="AC51:AC52"/>
    <mergeCell ref="AD51:AD52"/>
    <mergeCell ref="AE57:AE58"/>
    <mergeCell ref="AC41:AC42"/>
    <mergeCell ref="AD41:AD42"/>
    <mergeCell ref="AC57:AC58"/>
    <mergeCell ref="AD57:AD58"/>
    <mergeCell ref="AC55:AC56"/>
    <mergeCell ref="AG61:AG62"/>
    <mergeCell ref="AH61:AH62"/>
    <mergeCell ref="AH59:AH60"/>
    <mergeCell ref="AD53:AD54"/>
    <mergeCell ref="AE53:AE54"/>
    <mergeCell ref="AF53:AF54"/>
    <mergeCell ref="AD55:AD56"/>
    <mergeCell ref="AE55:AE56"/>
    <mergeCell ref="AH51:AH52"/>
    <mergeCell ref="AL55:AL56"/>
    <mergeCell ref="AL53:AL54"/>
    <mergeCell ref="AI51:AI52"/>
    <mergeCell ref="AG63:AG64"/>
    <mergeCell ref="AF61:AF62"/>
    <mergeCell ref="AH57:AH58"/>
    <mergeCell ref="AG57:AG58"/>
    <mergeCell ref="AH63:AH64"/>
    <mergeCell ref="AG59:AG60"/>
    <mergeCell ref="AM49:AM50"/>
    <mergeCell ref="AL39:AL40"/>
    <mergeCell ref="AM63:AM64"/>
    <mergeCell ref="AC59:AC60"/>
    <mergeCell ref="AD59:AD60"/>
    <mergeCell ref="AE59:AE60"/>
    <mergeCell ref="AL51:AL52"/>
    <mergeCell ref="AH55:AH56"/>
    <mergeCell ref="AH53:AH54"/>
    <mergeCell ref="AJ51:AJ52"/>
    <mergeCell ref="AN61:AN62"/>
    <mergeCell ref="AO61:AO62"/>
    <mergeCell ref="AO53:AO54"/>
    <mergeCell ref="AL57:AL58"/>
    <mergeCell ref="AM59:AM60"/>
    <mergeCell ref="AC63:AC64"/>
    <mergeCell ref="AD63:AD64"/>
    <mergeCell ref="AE63:AE64"/>
    <mergeCell ref="AF63:AF64"/>
    <mergeCell ref="AF57:AF58"/>
    <mergeCell ref="AP37:AP38"/>
    <mergeCell ref="AM35:AM36"/>
    <mergeCell ref="AM45:AM46"/>
    <mergeCell ref="AO37:AO38"/>
    <mergeCell ref="AO35:AO36"/>
    <mergeCell ref="AO45:AO46"/>
    <mergeCell ref="AN35:AN36"/>
    <mergeCell ref="AO43:AO44"/>
    <mergeCell ref="AN37:AN38"/>
    <mergeCell ref="AP45:AP46"/>
    <mergeCell ref="AQ45:AQ46"/>
    <mergeCell ref="AL45:AL46"/>
    <mergeCell ref="AM47:AM48"/>
    <mergeCell ref="AP35:AP36"/>
    <mergeCell ref="AM37:AM38"/>
    <mergeCell ref="AQ37:AQ38"/>
    <mergeCell ref="AM39:AM40"/>
    <mergeCell ref="AN39:AN40"/>
    <mergeCell ref="AQ39:AQ40"/>
    <mergeCell ref="AP49:AP50"/>
    <mergeCell ref="AP51:AP52"/>
    <mergeCell ref="AM57:AM58"/>
    <mergeCell ref="AN57:AN58"/>
    <mergeCell ref="AO49:AO50"/>
    <mergeCell ref="AM51:AM52"/>
    <mergeCell ref="AN51:AN52"/>
    <mergeCell ref="AP55:AP56"/>
    <mergeCell ref="AP53:AP54"/>
    <mergeCell ref="AN53:AN54"/>
    <mergeCell ref="AO63:AO64"/>
    <mergeCell ref="AQ59:AQ60"/>
    <mergeCell ref="AO57:AO58"/>
    <mergeCell ref="AP59:AP60"/>
    <mergeCell ref="AQ63:AQ64"/>
    <mergeCell ref="AP57:AP58"/>
    <mergeCell ref="AO59:AO60"/>
    <mergeCell ref="AQ61:AQ62"/>
    <mergeCell ref="AP63:AP64"/>
    <mergeCell ref="BP33:BP34"/>
    <mergeCell ref="BK35:BK36"/>
    <mergeCell ref="BL35:BL36"/>
    <mergeCell ref="BM35:BM36"/>
    <mergeCell ref="BN35:BN36"/>
    <mergeCell ref="BP35:BP36"/>
    <mergeCell ref="BK33:BK34"/>
    <mergeCell ref="BL33:BL34"/>
    <mergeCell ref="BM33:BM34"/>
    <mergeCell ref="BN33:BN34"/>
    <mergeCell ref="BP37:BP38"/>
    <mergeCell ref="BK39:BK40"/>
    <mergeCell ref="BL39:BL40"/>
    <mergeCell ref="BM39:BM40"/>
    <mergeCell ref="BN39:BN40"/>
    <mergeCell ref="BP39:BP40"/>
    <mergeCell ref="BK37:BK38"/>
    <mergeCell ref="BL37:BL38"/>
    <mergeCell ref="BM37:BM38"/>
    <mergeCell ref="BN37:BN38"/>
    <mergeCell ref="BM43:BM44"/>
    <mergeCell ref="BN43:BN44"/>
    <mergeCell ref="BP45:BP46"/>
    <mergeCell ref="BK47:BK48"/>
    <mergeCell ref="BL47:BL48"/>
    <mergeCell ref="BM47:BM48"/>
    <mergeCell ref="BN47:BN48"/>
    <mergeCell ref="BP47:BP48"/>
    <mergeCell ref="BK45:BK46"/>
    <mergeCell ref="BL45:BL46"/>
    <mergeCell ref="BM45:BM46"/>
    <mergeCell ref="BN45:BN46"/>
    <mergeCell ref="BP49:BP50"/>
    <mergeCell ref="BK51:BK52"/>
    <mergeCell ref="BL51:BL52"/>
    <mergeCell ref="BM51:BM52"/>
    <mergeCell ref="BN51:BN52"/>
    <mergeCell ref="BP51:BP52"/>
    <mergeCell ref="BK49:BK50"/>
    <mergeCell ref="BL49:BL50"/>
    <mergeCell ref="BP53:BP54"/>
    <mergeCell ref="BK55:BK56"/>
    <mergeCell ref="BL55:BL56"/>
    <mergeCell ref="BM55:BM56"/>
    <mergeCell ref="BN55:BN56"/>
    <mergeCell ref="BP55:BP56"/>
    <mergeCell ref="BK53:BK54"/>
    <mergeCell ref="BL53:BL54"/>
    <mergeCell ref="BP57:BP58"/>
    <mergeCell ref="BK59:BK60"/>
    <mergeCell ref="BL59:BL60"/>
    <mergeCell ref="BM59:BM60"/>
    <mergeCell ref="BN59:BN60"/>
    <mergeCell ref="BP59:BP60"/>
    <mergeCell ref="AO47:AO48"/>
    <mergeCell ref="AN47:AN48"/>
    <mergeCell ref="AL61:AL62"/>
    <mergeCell ref="AM61:AM62"/>
    <mergeCell ref="BM53:BM54"/>
    <mergeCell ref="BN53:BN54"/>
    <mergeCell ref="BM49:BM50"/>
    <mergeCell ref="BN49:BN50"/>
    <mergeCell ref="AQ51:AQ52"/>
    <mergeCell ref="AO51:AO52"/>
    <mergeCell ref="BO63:BO64"/>
    <mergeCell ref="BP61:BP62"/>
    <mergeCell ref="BK63:BK64"/>
    <mergeCell ref="BL63:BL64"/>
    <mergeCell ref="AH45:AH46"/>
    <mergeCell ref="AI61:AI62"/>
    <mergeCell ref="AO55:AO56"/>
    <mergeCell ref="AM53:AM54"/>
    <mergeCell ref="AM55:AM56"/>
    <mergeCell ref="AN55:AN56"/>
    <mergeCell ref="AC61:AC62"/>
    <mergeCell ref="AD61:AD62"/>
    <mergeCell ref="AD45:AD46"/>
    <mergeCell ref="AF43:AF44"/>
    <mergeCell ref="AC45:AC46"/>
    <mergeCell ref="AE51:AE52"/>
    <mergeCell ref="AF51:AF52"/>
    <mergeCell ref="AF55:AF56"/>
    <mergeCell ref="AC47:AC48"/>
    <mergeCell ref="AD47:AD48"/>
    <mergeCell ref="AF45:AF46"/>
    <mergeCell ref="AF41:AF42"/>
    <mergeCell ref="AD43:AD44"/>
    <mergeCell ref="AE45:AE46"/>
    <mergeCell ref="AF37:AF38"/>
    <mergeCell ref="AF59:AF60"/>
    <mergeCell ref="AE43:AE44"/>
    <mergeCell ref="AF39:AF40"/>
    <mergeCell ref="H13:H14"/>
    <mergeCell ref="AE11:AE12"/>
    <mergeCell ref="AF11:AF12"/>
    <mergeCell ref="AC11:AC12"/>
    <mergeCell ref="AD11:AD12"/>
    <mergeCell ref="AC39:AC40"/>
    <mergeCell ref="AD39:AD40"/>
    <mergeCell ref="AC37:AC38"/>
    <mergeCell ref="H21:H22"/>
    <mergeCell ref="H17:H18"/>
    <mergeCell ref="AG33:AG34"/>
    <mergeCell ref="AG37:AG38"/>
    <mergeCell ref="AG43:AG44"/>
    <mergeCell ref="AG47:AG48"/>
    <mergeCell ref="AG53:AG54"/>
    <mergeCell ref="AG55:AG56"/>
    <mergeCell ref="AI15:AI16"/>
    <mergeCell ref="AJ15:AJ16"/>
    <mergeCell ref="AH15:AH16"/>
    <mergeCell ref="AG27:AG28"/>
    <mergeCell ref="AG19:AG20"/>
    <mergeCell ref="AG21:AG22"/>
    <mergeCell ref="AG23:AG24"/>
    <mergeCell ref="AG25:AG26"/>
    <mergeCell ref="AI21:AI22"/>
    <mergeCell ref="AH21:AH22"/>
    <mergeCell ref="AJ19:AJ20"/>
    <mergeCell ref="AL19:AL20"/>
    <mergeCell ref="AM19:AM20"/>
    <mergeCell ref="AN19:AN20"/>
    <mergeCell ref="BN19:BN20"/>
    <mergeCell ref="AO19:AO20"/>
    <mergeCell ref="AQ19:AQ20"/>
    <mergeCell ref="AP19:AP20"/>
    <mergeCell ref="BO15:BO16"/>
    <mergeCell ref="BO17:BO18"/>
    <mergeCell ref="BO21:BO22"/>
    <mergeCell ref="BO23:BO24"/>
    <mergeCell ref="BO7:BO8"/>
    <mergeCell ref="BO9:BO10"/>
    <mergeCell ref="BO11:BO12"/>
    <mergeCell ref="BO13:BO14"/>
    <mergeCell ref="BO19:BO20"/>
    <mergeCell ref="BO49:BO50"/>
    <mergeCell ref="BM61:BM62"/>
    <mergeCell ref="BN61:BN62"/>
    <mergeCell ref="BK57:BK58"/>
    <mergeCell ref="BL57:BL58"/>
    <mergeCell ref="BM57:BM58"/>
    <mergeCell ref="BN57:BN58"/>
    <mergeCell ref="BO51:BO52"/>
    <mergeCell ref="BO61:BO62"/>
    <mergeCell ref="AQ57:AQ58"/>
    <mergeCell ref="BO53:BO54"/>
    <mergeCell ref="BO55:BO56"/>
    <mergeCell ref="BO57:BO58"/>
    <mergeCell ref="AQ53:AQ54"/>
    <mergeCell ref="AQ55:AQ56"/>
    <mergeCell ref="BO25:BO26"/>
    <mergeCell ref="BO27:BO28"/>
    <mergeCell ref="BO39:BO40"/>
    <mergeCell ref="BO41:BO42"/>
    <mergeCell ref="BO33:BO34"/>
    <mergeCell ref="BO35:BO36"/>
    <mergeCell ref="BO37:BO38"/>
    <mergeCell ref="BO29:BO30"/>
  </mergeCells>
  <printOptions horizontalCentered="1"/>
  <pageMargins left="0" right="0" top="1.1811023622047245" bottom="0" header="0.5905511811023623" footer="0"/>
  <pageSetup horizontalDpi="600" verticalDpi="600" orientation="portrait" paperSize="9" scale="55" r:id="rId2"/>
  <headerFooter alignWithMargins="0">
    <oddHeader>&amp;C&amp;"ＭＳ Ｐゴシック,太字"&amp;20きくブロック(満５５歳以上)　（&amp;P）</oddHeader>
  </headerFooter>
  <colBreaks count="1" manualBreakCount="1">
    <brk id="3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家族</dc:creator>
  <cp:keywords/>
  <dc:description/>
  <cp:lastModifiedBy>おっかあ</cp:lastModifiedBy>
  <cp:lastPrinted>2011-08-11T15:11:49Z</cp:lastPrinted>
  <dcterms:created xsi:type="dcterms:W3CDTF">2005-06-03T12:25:22Z</dcterms:created>
  <dcterms:modified xsi:type="dcterms:W3CDTF">2011-08-11T16:25:04Z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SE_E_EXIST">
    <vt:lpwstr>0</vt:lpwstr>
  </property>
  <property fmtid="{D5CDD505-2E9C-101B-9397-08002B2CF9AE}" pid="3" name="IAM_LGL_ENTITY">
    <vt:lpwstr>Dow Corning Toray</vt:lpwstr>
  </property>
  <property fmtid="{D5CDD505-2E9C-101B-9397-08002B2CF9AE}" pid="4" name="IAM_SECURITY_CLASS">
    <vt:lpwstr>INTERNAL</vt:lpwstr>
  </property>
  <property fmtid="{D5CDD505-2E9C-101B-9397-08002B2CF9AE}" pid="5" name="IAM_REC_TYPE">
    <vt:lpwstr/>
  </property>
  <property fmtid="{D5CDD505-2E9C-101B-9397-08002B2CF9AE}" pid="6" name="IAM_REC_MGT_DATE">
    <vt:lpwstr>1462010</vt:lpwstr>
  </property>
</Properties>
</file>