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61" windowWidth="15480" windowHeight="10095" tabRatio="867" activeTab="1"/>
  </bookViews>
  <sheets>
    <sheet name="選手データ（あやめ）" sheetId="1" r:id="rId1"/>
    <sheet name="ドロー" sheetId="2" r:id="rId2"/>
    <sheet name="エントリー" sheetId="3" state="hidden" r:id="rId3"/>
  </sheets>
  <definedNames>
    <definedName name="_xlnm._FilterDatabase" localSheetId="0" hidden="1">'選手データ（あやめ）'!$A$2:$AG$352</definedName>
    <definedName name="_xlnm.Print_Area" localSheetId="2">'エントリー'!$A$1:$CP$110</definedName>
    <definedName name="_xlnm.Print_Area" localSheetId="1">'ドロー'!$A$1:$BK$110</definedName>
    <definedName name="_xlnm.Print_Area" localSheetId="0">'選手データ（あやめ）'!$A$1:$AC$352</definedName>
  </definedNames>
  <calcPr fullCalcOnLoad="1"/>
</workbook>
</file>

<file path=xl/sharedStrings.xml><?xml version="1.0" encoding="utf-8"?>
<sst xmlns="http://schemas.openxmlformats.org/spreadsheetml/2006/main" count="5252" uniqueCount="860">
  <si>
    <t>大川笑子</t>
  </si>
  <si>
    <t>安井憲子</t>
  </si>
  <si>
    <t>井桝幸子</t>
  </si>
  <si>
    <t>山口淑子</t>
  </si>
  <si>
    <t>佐藤恵子</t>
  </si>
  <si>
    <t>秋田</t>
  </si>
  <si>
    <t>若松澄子</t>
  </si>
  <si>
    <t>岩手</t>
  </si>
  <si>
    <t>内藤信子</t>
  </si>
  <si>
    <t>石川須奈枝</t>
  </si>
  <si>
    <t>橋本美智子</t>
  </si>
  <si>
    <t>山形</t>
  </si>
  <si>
    <t>鈴木百姫子</t>
  </si>
  <si>
    <t>木島栄子</t>
  </si>
  <si>
    <t>嶋田千代子</t>
  </si>
  <si>
    <t>鈴木正枝</t>
  </si>
  <si>
    <t>榊原和子</t>
  </si>
  <si>
    <t>吉澤静江</t>
  </si>
  <si>
    <t>細谷はる江</t>
  </si>
  <si>
    <t>植山正子</t>
  </si>
  <si>
    <t>埼玉</t>
  </si>
  <si>
    <t>庄司充子</t>
  </si>
  <si>
    <t>寺島恵子</t>
  </si>
  <si>
    <t>西間木みどり</t>
  </si>
  <si>
    <t>秋葉範子</t>
  </si>
  <si>
    <t>麻見嘉代子</t>
  </si>
  <si>
    <t>土屋友子</t>
  </si>
  <si>
    <t>鈴木和江</t>
  </si>
  <si>
    <t>大川京子</t>
  </si>
  <si>
    <t>久下光枝</t>
  </si>
  <si>
    <t>衣川桂子</t>
  </si>
  <si>
    <t>大城啓子</t>
  </si>
  <si>
    <t>原本裕子</t>
  </si>
  <si>
    <t>清水静子</t>
  </si>
  <si>
    <t>山田香代子</t>
  </si>
  <si>
    <t>生天目しつ子</t>
  </si>
  <si>
    <t>高橋裕子</t>
  </si>
  <si>
    <t>河崎富美子</t>
  </si>
  <si>
    <t>木戸とみ子</t>
  </si>
  <si>
    <t>猪熊佐智子</t>
  </si>
  <si>
    <t>長野</t>
  </si>
  <si>
    <t>開あけみ</t>
  </si>
  <si>
    <t>富山</t>
  </si>
  <si>
    <t>豊本和代</t>
  </si>
  <si>
    <t>福井</t>
  </si>
  <si>
    <t>中村とし子</t>
  </si>
  <si>
    <t>鈴木彰子</t>
  </si>
  <si>
    <t>愛媛</t>
  </si>
  <si>
    <t>鷲巣鈴恵</t>
  </si>
  <si>
    <t>和田静代</t>
  </si>
  <si>
    <t>山梨</t>
  </si>
  <si>
    <t>杉浦圭子</t>
  </si>
  <si>
    <t>樫本みゆき</t>
  </si>
  <si>
    <t>大井多恵</t>
  </si>
  <si>
    <t>16本</t>
  </si>
  <si>
    <t>後藤終子</t>
  </si>
  <si>
    <t>安則満子</t>
  </si>
  <si>
    <t>大河内久美子</t>
  </si>
  <si>
    <t>3位</t>
  </si>
  <si>
    <t>多和田智子</t>
  </si>
  <si>
    <t>岐阜</t>
  </si>
  <si>
    <t>佐野邦子</t>
  </si>
  <si>
    <t>山本真紀恵</t>
  </si>
  <si>
    <t>加藤和子</t>
  </si>
  <si>
    <t>宮崎成子</t>
  </si>
  <si>
    <t>三重</t>
  </si>
  <si>
    <t>多田清美</t>
  </si>
  <si>
    <t>滋賀</t>
  </si>
  <si>
    <t>堀井幸枝</t>
  </si>
  <si>
    <t>畠口登美子</t>
  </si>
  <si>
    <t>長谷川節子</t>
  </si>
  <si>
    <t>藤原まち代</t>
  </si>
  <si>
    <t>柴田ツヤ子</t>
  </si>
  <si>
    <t>吉野雅子</t>
  </si>
  <si>
    <t>澤井久美子</t>
  </si>
  <si>
    <t>木枝一子</t>
  </si>
  <si>
    <t>・</t>
  </si>
  <si>
    <t>（</t>
  </si>
  <si>
    <t>）</t>
  </si>
  <si>
    <t>北海道</t>
  </si>
  <si>
    <t>神奈川</t>
  </si>
  <si>
    <t>静岡</t>
  </si>
  <si>
    <t>千葉</t>
  </si>
  <si>
    <t>愛知</t>
  </si>
  <si>
    <t>栃木</t>
  </si>
  <si>
    <t>きく</t>
  </si>
  <si>
    <t>ふじ</t>
  </si>
  <si>
    <t>・</t>
  </si>
  <si>
    <t>（</t>
  </si>
  <si>
    <t>）</t>
  </si>
  <si>
    <t>）</t>
  </si>
  <si>
    <t>A</t>
  </si>
  <si>
    <t>○</t>
  </si>
  <si>
    <t>宮城</t>
  </si>
  <si>
    <t>B</t>
  </si>
  <si>
    <t>東京</t>
  </si>
  <si>
    <t>大阪</t>
  </si>
  <si>
    <t>京都</t>
  </si>
  <si>
    <t>群馬</t>
  </si>
  <si>
    <t>あやめ</t>
  </si>
  <si>
    <t>）</t>
  </si>
  <si>
    <t>ブロック</t>
  </si>
  <si>
    <t>パート</t>
  </si>
  <si>
    <t>プレイヤー</t>
  </si>
  <si>
    <t>会員</t>
  </si>
  <si>
    <t>非会員</t>
  </si>
  <si>
    <t>ふりがな</t>
  </si>
  <si>
    <t>生年月日</t>
  </si>
  <si>
    <t>都道府県名</t>
  </si>
  <si>
    <t>昨年度参加状況</t>
  </si>
  <si>
    <t>備考</t>
  </si>
  <si>
    <t>無</t>
  </si>
  <si>
    <t>有</t>
  </si>
  <si>
    <t>成績</t>
  </si>
  <si>
    <t>あやめ</t>
  </si>
  <si>
    <t>優勝</t>
  </si>
  <si>
    <t>松江</t>
  </si>
  <si>
    <t>中井喜子</t>
  </si>
  <si>
    <t>西田利子</t>
  </si>
  <si>
    <t>廣田留理子</t>
  </si>
  <si>
    <t>島根</t>
  </si>
  <si>
    <t>役員</t>
  </si>
  <si>
    <t>近江加代子</t>
  </si>
  <si>
    <t>渡辺幸子</t>
  </si>
  <si>
    <t>奈良</t>
  </si>
  <si>
    <t>谷　万里子</t>
  </si>
  <si>
    <t>香田悦子</t>
  </si>
  <si>
    <t>福岡</t>
  </si>
  <si>
    <t>真栄里ワカ子</t>
  </si>
  <si>
    <t>沖縄</t>
  </si>
  <si>
    <t>早瀬秀子</t>
  </si>
  <si>
    <t>兵庫</t>
  </si>
  <si>
    <t>鳥生啓子</t>
  </si>
  <si>
    <t>香川</t>
  </si>
  <si>
    <t>中屋　　幸</t>
  </si>
  <si>
    <t>高知</t>
  </si>
  <si>
    <t>野口須磨子</t>
  </si>
  <si>
    <t>鳥取</t>
  </si>
  <si>
    <t>野口洋子</t>
  </si>
  <si>
    <t>南　　英子</t>
  </si>
  <si>
    <t>今川光代</t>
  </si>
  <si>
    <t>小野雅代</t>
  </si>
  <si>
    <t>奥山裕子</t>
  </si>
  <si>
    <t>矢ヶ部敬子</t>
  </si>
  <si>
    <t>佐賀</t>
  </si>
  <si>
    <t>松林ミチエ</t>
  </si>
  <si>
    <t>田仲澄子</t>
  </si>
  <si>
    <t>小野田まりゑ</t>
  </si>
  <si>
    <t>﨑岡小夜子</t>
  </si>
  <si>
    <t>広島</t>
  </si>
  <si>
    <t>植松千枝子</t>
  </si>
  <si>
    <t>藤関真澄</t>
  </si>
  <si>
    <t>丸尾典子</t>
  </si>
  <si>
    <t>中尾文枝</t>
  </si>
  <si>
    <t>徳島</t>
  </si>
  <si>
    <t>高橋ヤヨイ</t>
  </si>
  <si>
    <t>菊地睦子</t>
  </si>
  <si>
    <t>中山善枝</t>
  </si>
  <si>
    <t>星田由子</t>
  </si>
  <si>
    <t>山下博美</t>
  </si>
  <si>
    <t>熊本</t>
  </si>
  <si>
    <t>きく</t>
  </si>
  <si>
    <t>満原滝代</t>
  </si>
  <si>
    <t>三村里美</t>
  </si>
  <si>
    <t>香月美千子</t>
  </si>
  <si>
    <t>玉井満子</t>
  </si>
  <si>
    <t>桑原弘子</t>
  </si>
  <si>
    <t>皆田和子</t>
  </si>
  <si>
    <t>加古正子</t>
  </si>
  <si>
    <t>和田和子</t>
  </si>
  <si>
    <t>中井巨児</t>
  </si>
  <si>
    <t>長田芙佐江</t>
  </si>
  <si>
    <t>佐伯明枝</t>
  </si>
  <si>
    <t>源　　芳栄</t>
  </si>
  <si>
    <t>乃生まみ子</t>
  </si>
  <si>
    <t>32本</t>
  </si>
  <si>
    <t>白井典子</t>
  </si>
  <si>
    <t>しらい　のりこ</t>
  </si>
  <si>
    <t>田中節子</t>
  </si>
  <si>
    <t>宮崎</t>
  </si>
  <si>
    <t>高野勝子</t>
  </si>
  <si>
    <t>池田千恵子</t>
  </si>
  <si>
    <t>金森雅子</t>
  </si>
  <si>
    <t>横山京子</t>
  </si>
  <si>
    <t>渡部千津子</t>
  </si>
  <si>
    <t>新浜宮子</t>
  </si>
  <si>
    <t>中　八重子</t>
  </si>
  <si>
    <t>國松美子</t>
  </si>
  <si>
    <t>日レ役員</t>
  </si>
  <si>
    <t>野口誠子</t>
  </si>
  <si>
    <t>山口</t>
  </si>
  <si>
    <t>田中エミ子</t>
  </si>
  <si>
    <t>川田宏江</t>
  </si>
  <si>
    <t>かわだ　ひろえ</t>
  </si>
  <si>
    <t>8本</t>
  </si>
  <si>
    <t>堤　　恵子</t>
  </si>
  <si>
    <t>藤岡美恵子</t>
  </si>
  <si>
    <t>遠藤美代子</t>
  </si>
  <si>
    <t>豊見山ケイ子</t>
  </si>
  <si>
    <t>池村キヨ</t>
  </si>
  <si>
    <t>吉川千穂子</t>
  </si>
  <si>
    <t>赤松美幸</t>
  </si>
  <si>
    <t>児玉江美子</t>
  </si>
  <si>
    <t>和歌山</t>
  </si>
  <si>
    <t>片山洋子</t>
  </si>
  <si>
    <t>吉田道子</t>
  </si>
  <si>
    <t>藤井寿代</t>
  </si>
  <si>
    <t>西脇政江</t>
  </si>
  <si>
    <t>奥野明美</t>
  </si>
  <si>
    <t>田中真佐美</t>
  </si>
  <si>
    <t>須原敏恵</t>
  </si>
  <si>
    <t>梶本智美</t>
  </si>
  <si>
    <t>青木幸江</t>
  </si>
  <si>
    <t>岡本ゆみ</t>
  </si>
  <si>
    <t>金川和子</t>
  </si>
  <si>
    <t>岡田美登子</t>
  </si>
  <si>
    <t>門田世津子</t>
  </si>
  <si>
    <t>和田正子</t>
  </si>
  <si>
    <t>室山久子</t>
  </si>
  <si>
    <t>村尾廣子</t>
  </si>
  <si>
    <t>東末直美</t>
  </si>
  <si>
    <t>岩佐照代</t>
  </si>
  <si>
    <t>岩木恵子</t>
  </si>
  <si>
    <t>肥後欣子</t>
  </si>
  <si>
    <t>斎藤美沙子</t>
  </si>
  <si>
    <t>岸下京子</t>
  </si>
  <si>
    <t>岸本節子</t>
  </si>
  <si>
    <t>宮川祝子</t>
  </si>
  <si>
    <t>石橋美和子</t>
  </si>
  <si>
    <t>永田照子</t>
  </si>
  <si>
    <t>長崎</t>
  </si>
  <si>
    <t>渕上るみ子</t>
  </si>
  <si>
    <t>渡部洋子</t>
  </si>
  <si>
    <t>岩原笑美子</t>
  </si>
  <si>
    <t>松根八重子</t>
  </si>
  <si>
    <t>高橋美千代</t>
  </si>
  <si>
    <t>森田和代</t>
  </si>
  <si>
    <t>睦月悦子</t>
  </si>
  <si>
    <t>姜　　年子</t>
  </si>
  <si>
    <t>羽田桂子</t>
  </si>
  <si>
    <t>浅井美津子</t>
  </si>
  <si>
    <t>長藤敦子</t>
  </si>
  <si>
    <t>原　　鈴子</t>
  </si>
  <si>
    <t>植田敏子</t>
  </si>
  <si>
    <t>脇坂芳枝</t>
  </si>
  <si>
    <t>松浦智恵子</t>
  </si>
  <si>
    <t>松田孝子</t>
  </si>
  <si>
    <t>3位</t>
  </si>
  <si>
    <t>吉田弘子</t>
  </si>
  <si>
    <t>田村まみ</t>
  </si>
  <si>
    <t>南谷佳子</t>
  </si>
  <si>
    <t>音田登美子</t>
  </si>
  <si>
    <t>野津ひで子</t>
  </si>
  <si>
    <t>豊島多喜子</t>
  </si>
  <si>
    <t>古川幸代</t>
  </si>
  <si>
    <t>菊地麗子</t>
  </si>
  <si>
    <t>久保万里子</t>
  </si>
  <si>
    <t>くぼ　まりこ</t>
  </si>
  <si>
    <t>北村悦子</t>
  </si>
  <si>
    <t>きたむら　えつこ</t>
  </si>
  <si>
    <t>米倉福美</t>
  </si>
  <si>
    <t>柿本時子</t>
  </si>
  <si>
    <t>荒澤裕子</t>
  </si>
  <si>
    <t>汐瀬千鶴</t>
  </si>
  <si>
    <t>大西律子</t>
  </si>
  <si>
    <t>土居邦枝</t>
  </si>
  <si>
    <t>桑村瑞代</t>
  </si>
  <si>
    <t>横川小夜子</t>
  </si>
  <si>
    <t>下田順子</t>
  </si>
  <si>
    <t>畑　　慶子</t>
  </si>
  <si>
    <t>柳瀬ひろ子</t>
  </si>
  <si>
    <t>花井陽子</t>
  </si>
  <si>
    <t>石井典子</t>
  </si>
  <si>
    <t>向井晶子</t>
  </si>
  <si>
    <t>岡戸京子</t>
  </si>
  <si>
    <t>氏原末子</t>
  </si>
  <si>
    <t>佐藤芳子</t>
  </si>
  <si>
    <t>井上美知子</t>
  </si>
  <si>
    <t>江頭洋子</t>
  </si>
  <si>
    <t>岡村洋子</t>
  </si>
  <si>
    <t>菊地明子</t>
  </si>
  <si>
    <t>生和和子</t>
  </si>
  <si>
    <t>原田達子</t>
  </si>
  <si>
    <t>正楽和代</t>
  </si>
  <si>
    <t>近藤幸子</t>
  </si>
  <si>
    <t>こんどう　さちこ</t>
  </si>
  <si>
    <t>院去恭子</t>
  </si>
  <si>
    <t>小川洋子</t>
  </si>
  <si>
    <t>変更　←　細井光恵</t>
  </si>
  <si>
    <t>矢野節子</t>
  </si>
  <si>
    <t>8位</t>
  </si>
  <si>
    <t>堀池崇子</t>
  </si>
  <si>
    <t>村上早苗</t>
  </si>
  <si>
    <t>宮代和子</t>
  </si>
  <si>
    <t>田岡美里</t>
  </si>
  <si>
    <t>池内　　瞳</t>
  </si>
  <si>
    <t>由比藤文子</t>
  </si>
  <si>
    <t>竹内まき子</t>
  </si>
  <si>
    <t>森　たみ子</t>
  </si>
  <si>
    <t>岡村信子</t>
  </si>
  <si>
    <t>山下静香</t>
  </si>
  <si>
    <t>髙川恵美子</t>
  </si>
  <si>
    <t>仙石晴美</t>
  </si>
  <si>
    <t>十文字徳子</t>
  </si>
  <si>
    <t>梶谷正枝</t>
  </si>
  <si>
    <t>小藤素子</t>
  </si>
  <si>
    <t>久賀純子</t>
  </si>
  <si>
    <t>室本恵美子</t>
  </si>
  <si>
    <t>小林紀美代</t>
  </si>
  <si>
    <t>新山育代</t>
  </si>
  <si>
    <t>垣副加世子</t>
  </si>
  <si>
    <t>福山由美子</t>
  </si>
  <si>
    <t>瀬野ひろみ</t>
  </si>
  <si>
    <t>樽井恭子</t>
  </si>
  <si>
    <t>竹内恵子</t>
  </si>
  <si>
    <t>吉浦安恵</t>
  </si>
  <si>
    <t>脇川英子</t>
  </si>
  <si>
    <t>浅田道子</t>
  </si>
  <si>
    <t>亀岡かずゑ</t>
  </si>
  <si>
    <t>かめおか　かずえ</t>
  </si>
  <si>
    <t>宮内和子</t>
  </si>
  <si>
    <t>佐近順子</t>
  </si>
  <si>
    <t>小谷由美子</t>
  </si>
  <si>
    <t>福間節子</t>
  </si>
  <si>
    <t>平田峯子</t>
  </si>
  <si>
    <t>佐海啓子</t>
  </si>
  <si>
    <t>大久保晶子</t>
  </si>
  <si>
    <t>河原えつ子</t>
  </si>
  <si>
    <t>武内芙佐子</t>
  </si>
  <si>
    <t>岡本美佐子</t>
  </si>
  <si>
    <t>阿部淳子</t>
  </si>
  <si>
    <t>村上久美子</t>
  </si>
  <si>
    <t>八谷摩里</t>
  </si>
  <si>
    <t>中原孝子</t>
  </si>
  <si>
    <t>桐村恵子</t>
  </si>
  <si>
    <t>八木恵子</t>
  </si>
  <si>
    <t>大島登姿子</t>
  </si>
  <si>
    <t>西川美恵子</t>
  </si>
  <si>
    <t>田中孝子</t>
  </si>
  <si>
    <t>高本久美</t>
  </si>
  <si>
    <t>村上正恵</t>
  </si>
  <si>
    <t>岡田泰子</t>
  </si>
  <si>
    <t>大田純子</t>
  </si>
  <si>
    <t>半田順子</t>
  </si>
  <si>
    <t>三宮利子</t>
  </si>
  <si>
    <t>室屋孝子</t>
  </si>
  <si>
    <t>吉海睦子</t>
  </si>
  <si>
    <t>鹿児島</t>
  </si>
  <si>
    <t>佐多裕子</t>
  </si>
  <si>
    <t>榎本あや子</t>
  </si>
  <si>
    <t>石本康枝</t>
  </si>
  <si>
    <t>保坂富美子</t>
  </si>
  <si>
    <t>渡部久美子</t>
  </si>
  <si>
    <t>玉城徳子</t>
  </si>
  <si>
    <t>翁長きさえ</t>
  </si>
  <si>
    <t>小村世津子</t>
  </si>
  <si>
    <t>広原幸子</t>
  </si>
  <si>
    <t>村井孝子</t>
  </si>
  <si>
    <t>井川玲子</t>
  </si>
  <si>
    <t>木暮道子</t>
  </si>
  <si>
    <t>芦田洋子</t>
  </si>
  <si>
    <t>伊藤好乃</t>
  </si>
  <si>
    <t>鈴木康子</t>
  </si>
  <si>
    <t>樋口テル子</t>
  </si>
  <si>
    <t>変更　→　小川洋子</t>
  </si>
  <si>
    <t>中島恵子</t>
  </si>
  <si>
    <t>通番</t>
  </si>
  <si>
    <t>番号</t>
  </si>
  <si>
    <t>(検索用番号）</t>
  </si>
  <si>
    <t>氏名</t>
  </si>
  <si>
    <t>(年齢)</t>
  </si>
  <si>
    <t>表彰関係</t>
  </si>
  <si>
    <t>（標記？）</t>
  </si>
  <si>
    <t>都道府県№</t>
  </si>
  <si>
    <t>表彰者</t>
  </si>
  <si>
    <t>開会式受付
（8/5）</t>
  </si>
  <si>
    <t>大会会場</t>
  </si>
  <si>
    <t>到着受付</t>
  </si>
  <si>
    <t>勝ち残り
(弁当）</t>
  </si>
  <si>
    <t>宿泊施設</t>
  </si>
  <si>
    <t>長寿</t>
  </si>
  <si>
    <t>喜寿</t>
  </si>
  <si>
    <t>古希</t>
  </si>
  <si>
    <t>還暦</t>
  </si>
  <si>
    <t>(8/6)</t>
  </si>
  <si>
    <t>(8/7)</t>
  </si>
  <si>
    <t>青木道子</t>
  </si>
  <si>
    <t>あおき　みちこ</t>
  </si>
  <si>
    <t>います　こうこ</t>
  </si>
  <si>
    <t>おおかわ　えみこ</t>
  </si>
  <si>
    <t>小田絹子</t>
  </si>
  <si>
    <t>おだ　きぬこ</t>
  </si>
  <si>
    <t>酒谷洋子</t>
  </si>
  <si>
    <t>さかや　ようこ</t>
  </si>
  <si>
    <t>沼田たかとら</t>
  </si>
  <si>
    <t>ぬまた　たかとら</t>
  </si>
  <si>
    <t>やすい　のりこ</t>
  </si>
  <si>
    <t>やまぐち　よしこ</t>
  </si>
  <si>
    <t>いしかわ　すなえ</t>
  </si>
  <si>
    <t>きくち　むつこ</t>
  </si>
  <si>
    <t>佐々木公子</t>
  </si>
  <si>
    <t>ささき　きみこ</t>
  </si>
  <si>
    <t>高橋よその</t>
  </si>
  <si>
    <t>たかはし　よその</t>
  </si>
  <si>
    <t>ないとう　のぶこ</t>
  </si>
  <si>
    <t>山口幸子</t>
  </si>
  <si>
    <t>やまぐち　ゆきこ</t>
  </si>
  <si>
    <t>渡辺玉江</t>
  </si>
  <si>
    <t>わたなべ　たまえ</t>
  </si>
  <si>
    <t>五十嵐トミ</t>
  </si>
  <si>
    <t>いがらし　とみ</t>
  </si>
  <si>
    <t>狩野ヨシ子</t>
  </si>
  <si>
    <t>かの　よしこ</t>
  </si>
  <si>
    <t>きじま　えいこ</t>
  </si>
  <si>
    <t>しまだ　ちよこ</t>
  </si>
  <si>
    <t>乍　千賀子</t>
  </si>
  <si>
    <t>ながら　ちかこ</t>
  </si>
  <si>
    <t>鎌田キン</t>
  </si>
  <si>
    <t>かまだ　きん</t>
  </si>
  <si>
    <t>さとう　けいこ</t>
  </si>
  <si>
    <t>わかまつ　すみこ</t>
  </si>
  <si>
    <t>郷野多喜子</t>
  </si>
  <si>
    <t>ごうの　たきこ</t>
  </si>
  <si>
    <t>さいとう　みさこ</t>
  </si>
  <si>
    <t>すずき　ゆひこ</t>
  </si>
  <si>
    <t>はしもと　みちこ</t>
  </si>
  <si>
    <t>さかきばら　かずこ</t>
  </si>
  <si>
    <t>すずき　まさえ</t>
  </si>
  <si>
    <t>滝田史絵</t>
  </si>
  <si>
    <t>たきた　しえ</t>
  </si>
  <si>
    <t>増田範子</t>
  </si>
  <si>
    <t>ますだ　のりこ</t>
  </si>
  <si>
    <t>和田美代子</t>
  </si>
  <si>
    <t>わだ　みよこ</t>
  </si>
  <si>
    <t>楢原正子</t>
  </si>
  <si>
    <t>ならはら　まさこ</t>
  </si>
  <si>
    <t>ほそや　はるえ</t>
  </si>
  <si>
    <t>よしざわ　しずえ</t>
  </si>
  <si>
    <t>吉澤三枝子</t>
  </si>
  <si>
    <t>よしざわ　みえこ</t>
  </si>
  <si>
    <t>うえやま　まさこ</t>
  </si>
  <si>
    <t>内田　　薫</t>
  </si>
  <si>
    <t>うちだ　かおる</t>
  </si>
  <si>
    <t>葛和真澄</t>
  </si>
  <si>
    <t>くずわ　ますみ</t>
  </si>
  <si>
    <t>こぐれ　みちこ</t>
  </si>
  <si>
    <t>越川起代子</t>
  </si>
  <si>
    <t>こしかわ　きよこ</t>
  </si>
  <si>
    <t>金野英子</t>
  </si>
  <si>
    <t>こんの　えいこ</t>
  </si>
  <si>
    <t>しょうじ　みつこ</t>
  </si>
  <si>
    <t>武田やよい</t>
  </si>
  <si>
    <t>たけだ　やよい</t>
  </si>
  <si>
    <t>てらしま　けいこ</t>
  </si>
  <si>
    <t>中谷順子</t>
  </si>
  <si>
    <t>なかや　じゅんこ</t>
  </si>
  <si>
    <t>西村悦子</t>
  </si>
  <si>
    <t>にしむら　えつこ</t>
  </si>
  <si>
    <t>村上久仁子</t>
  </si>
  <si>
    <t>むらかみ　くにこ</t>
  </si>
  <si>
    <t>あきば　のりこ</t>
  </si>
  <si>
    <t>あさみ　かよこ</t>
  </si>
  <si>
    <t>安孫子素子</t>
  </si>
  <si>
    <t>あびこ　もとこ</t>
  </si>
  <si>
    <t>おおかわ　きょうこ</t>
  </si>
  <si>
    <t>神長千枝子</t>
  </si>
  <si>
    <t>かみなが　ちえこ</t>
  </si>
  <si>
    <t>さこん　じゅんこ</t>
  </si>
  <si>
    <t>すずき　かずえ</t>
  </si>
  <si>
    <t>つちや　ともこ</t>
  </si>
  <si>
    <t>長尾幸子</t>
  </si>
  <si>
    <t>ながお　さちこ</t>
  </si>
  <si>
    <t>夏原麗子</t>
  </si>
  <si>
    <t>なつはら　れいこ</t>
  </si>
  <si>
    <t>にしまぎ　みどり</t>
  </si>
  <si>
    <t>にしわき　まさえ</t>
  </si>
  <si>
    <t>幸長みどり</t>
  </si>
  <si>
    <t>ゆきなが　みどり</t>
  </si>
  <si>
    <t>内田寛美</t>
  </si>
  <si>
    <t>うちだ　ひろみ</t>
  </si>
  <si>
    <t>おおき　けいこ</t>
  </si>
  <si>
    <t>門脇久美子</t>
  </si>
  <si>
    <t>かどわき　くみこ</t>
  </si>
  <si>
    <t>きぬがわ　けいこ</t>
  </si>
  <si>
    <t>くげ　みつえ</t>
  </si>
  <si>
    <t>しみず　しずこ</t>
  </si>
  <si>
    <t>たかがわ　えみこ</t>
  </si>
  <si>
    <t>東京</t>
  </si>
  <si>
    <t>高野紀美子</t>
  </si>
  <si>
    <t>たかの　きみこ</t>
  </si>
  <si>
    <t>はらもと　ゆうこ</t>
  </si>
  <si>
    <t>やまだ　かよこ</t>
  </si>
  <si>
    <t>影沢光子</t>
  </si>
  <si>
    <t>かげさわ　みつこ</t>
  </si>
  <si>
    <t>かわさき　ふみこ</t>
  </si>
  <si>
    <t>きど　とみこ</t>
  </si>
  <si>
    <t>木村克子</t>
  </si>
  <si>
    <t>きむら　かつこ</t>
  </si>
  <si>
    <t>すずき　しょうこ</t>
  </si>
  <si>
    <t>たかはし　ひろこ</t>
  </si>
  <si>
    <t>田中　　操</t>
  </si>
  <si>
    <t>たなか　みさお</t>
  </si>
  <si>
    <t>なまため　しつこ</t>
  </si>
  <si>
    <t>藤崎秋恵</t>
  </si>
  <si>
    <t>ふじさき　ときえ</t>
  </si>
  <si>
    <t>吉崎康子</t>
  </si>
  <si>
    <t>よしざき　やすこ</t>
  </si>
  <si>
    <t>浦山明美</t>
  </si>
  <si>
    <t>うらやま　あけみ</t>
  </si>
  <si>
    <t>ひらき　あけみ</t>
  </si>
  <si>
    <t>赤星明美</t>
  </si>
  <si>
    <t>あかほし　あけみ</t>
  </si>
  <si>
    <t>谷口峰子</t>
  </si>
  <si>
    <t>たにぐち　みねこ</t>
  </si>
  <si>
    <t>とよもと　かずよ</t>
  </si>
  <si>
    <t>なかむら　としこ</t>
  </si>
  <si>
    <t>細田正子</t>
  </si>
  <si>
    <t>ほそだ　まさこ</t>
  </si>
  <si>
    <t>いのくま　さちこ</t>
  </si>
  <si>
    <t>久保田洋子</t>
  </si>
  <si>
    <t>くぼた　ようこ</t>
  </si>
  <si>
    <t>あやめ</t>
  </si>
  <si>
    <t>手島範子</t>
  </si>
  <si>
    <t>てしま　のりこ</t>
  </si>
  <si>
    <t>赤塚みどり</t>
  </si>
  <si>
    <t>あかつか　みどり</t>
  </si>
  <si>
    <t>かとう　かずこ</t>
  </si>
  <si>
    <t>きくち　れいこ</t>
  </si>
  <si>
    <t>さの　くにこ</t>
  </si>
  <si>
    <t>たわだ　としこ</t>
  </si>
  <si>
    <t>堀口由美子</t>
  </si>
  <si>
    <t>ほりぐち　ゆみこ</t>
  </si>
  <si>
    <t>宮川美智子</t>
  </si>
  <si>
    <t>みやがわ　みちこ</t>
  </si>
  <si>
    <t>あらさわ　ゆうこ</t>
  </si>
  <si>
    <t>市川雅子</t>
  </si>
  <si>
    <t>いちかわ　まさこ</t>
  </si>
  <si>
    <t>ゆいとう　ふみこ</t>
  </si>
  <si>
    <t>わしず　すずえ</t>
  </si>
  <si>
    <t>わだ　しずよ</t>
  </si>
  <si>
    <t>安藤益子</t>
  </si>
  <si>
    <t>あんどう　ますこ</t>
  </si>
  <si>
    <t>おおい　たえ</t>
  </si>
  <si>
    <t>おおこうち　くみこ</t>
  </si>
  <si>
    <t>おかど　きょうこ</t>
  </si>
  <si>
    <t>愛知</t>
  </si>
  <si>
    <t>かきもと　みゆき</t>
  </si>
  <si>
    <t>加藤栄子</t>
  </si>
  <si>
    <t>かとう　えいこ</t>
  </si>
  <si>
    <t>木村尚美</t>
  </si>
  <si>
    <t>きむらな　おみ</t>
  </si>
  <si>
    <t>ごとう　しゅうこ</t>
  </si>
  <si>
    <t>雑賀　　梢</t>
  </si>
  <si>
    <t>さいが　こずえ</t>
  </si>
  <si>
    <t>すぎうら　けいこ</t>
  </si>
  <si>
    <t>細井光恵</t>
  </si>
  <si>
    <t>ほそい　みつえ</t>
  </si>
  <si>
    <t>やぎ　けいこ</t>
  </si>
  <si>
    <t>やすのり　みつこ</t>
  </si>
  <si>
    <t>吉田静枝</t>
  </si>
  <si>
    <t>よしだ　しずえ</t>
  </si>
  <si>
    <t>青木のぶ子</t>
  </si>
  <si>
    <t>あおき　のぶこ</t>
  </si>
  <si>
    <t>奥山延子</t>
  </si>
  <si>
    <t>おくやま　のぶこ</t>
  </si>
  <si>
    <t>あやめ</t>
  </si>
  <si>
    <t>みやざき　しげこ</t>
  </si>
  <si>
    <t>ただ　きよみ</t>
  </si>
  <si>
    <t>ほりい　ゆきえ</t>
  </si>
  <si>
    <t>安井順子</t>
  </si>
  <si>
    <t>やすい　じゅんこ</t>
  </si>
  <si>
    <t>池田清子</t>
  </si>
  <si>
    <t>いけだ　きよこ</t>
  </si>
  <si>
    <t>いまがわ　みつよ</t>
  </si>
  <si>
    <t>京都</t>
  </si>
  <si>
    <t>おおくぼ　あきこ</t>
  </si>
  <si>
    <t>落合瑪麗瑛</t>
  </si>
  <si>
    <t>おちあい　まりえ</t>
  </si>
  <si>
    <t>かわはら　えつこ</t>
  </si>
  <si>
    <t>神田美子</t>
  </si>
  <si>
    <t>かんだ　よしこ</t>
  </si>
  <si>
    <t>きえだ　かずこ</t>
  </si>
  <si>
    <t>きりむら　けいこ</t>
  </si>
  <si>
    <t>くにまつ　よしこ</t>
  </si>
  <si>
    <t>16本</t>
  </si>
  <si>
    <t>さわい　くみこ</t>
  </si>
  <si>
    <t>しばた　つやこ</t>
  </si>
  <si>
    <t>たかもと　くみ</t>
  </si>
  <si>
    <t>田中みどり</t>
  </si>
  <si>
    <t>たなか　みどり</t>
  </si>
  <si>
    <t>ながた　ふさえ</t>
  </si>
  <si>
    <t>二谷敏子</t>
  </si>
  <si>
    <t>にたに　としこ</t>
  </si>
  <si>
    <t>はせがわ　せつこ</t>
  </si>
  <si>
    <t>はたぐち　とみこ</t>
  </si>
  <si>
    <t>16本</t>
  </si>
  <si>
    <t>ふじわら　まちよ</t>
  </si>
  <si>
    <t>みなみ　えいこ</t>
  </si>
  <si>
    <t>京都</t>
  </si>
  <si>
    <t>みやしろ　かずこ</t>
  </si>
  <si>
    <t>むらかみ　さなえ</t>
  </si>
  <si>
    <t>よしの　まさこ</t>
  </si>
  <si>
    <t>いがわ　れいこ</t>
  </si>
  <si>
    <t>大阪</t>
  </si>
  <si>
    <t>いしばし　みわこ</t>
  </si>
  <si>
    <t>うじはら　すえこ</t>
  </si>
  <si>
    <t>おおしま　としこ</t>
  </si>
  <si>
    <t>おおた　じゅんこ</t>
  </si>
  <si>
    <t>おおにし　りつこ</t>
  </si>
  <si>
    <t>おかもと　みさこ</t>
  </si>
  <si>
    <t>おくやま　ひろこ</t>
  </si>
  <si>
    <t>はぎ</t>
  </si>
  <si>
    <t>おの　まさよ</t>
  </si>
  <si>
    <t>かたやま　ようこ</t>
  </si>
  <si>
    <t>きょう　としこ</t>
  </si>
  <si>
    <t>くが　すみこ</t>
  </si>
  <si>
    <t>さとう　よしこ</t>
  </si>
  <si>
    <t>しおせ　ちづる</t>
  </si>
  <si>
    <t>じゅうもんじ　とくこ</t>
  </si>
  <si>
    <t>すはら　としえ</t>
  </si>
  <si>
    <t>せの　ひろみ</t>
  </si>
  <si>
    <t>せんごく　はるみ</t>
  </si>
  <si>
    <t>たけうち　ふさこ</t>
  </si>
  <si>
    <t>たるい　きょうこ</t>
  </si>
  <si>
    <t>とよしま　たきこ</t>
  </si>
  <si>
    <t>なかい　ひろこ</t>
  </si>
  <si>
    <t>なかい　よしこ</t>
  </si>
  <si>
    <t>なかやま　よしえ</t>
  </si>
  <si>
    <t>にしかわ　みえこ</t>
  </si>
  <si>
    <t>にしだ　としこ</t>
  </si>
  <si>
    <t>はだ　けいこ</t>
  </si>
  <si>
    <t>ふじせき　ますみ</t>
  </si>
  <si>
    <t>ふるかわ　さちよ</t>
  </si>
  <si>
    <t>ほしだ　よしこ</t>
  </si>
  <si>
    <t>まつだ　たかこ</t>
  </si>
  <si>
    <t>まるお　のりこ</t>
  </si>
  <si>
    <t>みやがわ　ときこ</t>
  </si>
  <si>
    <t>むかい　あきこ</t>
  </si>
  <si>
    <t>大阪</t>
  </si>
  <si>
    <t>むらい　たかこ</t>
  </si>
  <si>
    <t>むらお　ひろこ</t>
  </si>
  <si>
    <t>むろもと　えみこ</t>
  </si>
  <si>
    <t>むろやま　ひさこ</t>
  </si>
  <si>
    <t>よこやま　きょうこ</t>
  </si>
  <si>
    <t>吉村智恵</t>
  </si>
  <si>
    <t>よしむら　ちえ</t>
  </si>
  <si>
    <t>わだ　かずこ</t>
  </si>
  <si>
    <t>わたべ　ちづこ</t>
  </si>
  <si>
    <t>あさだ　みちこ</t>
  </si>
  <si>
    <t>あしだ　ようこ</t>
  </si>
  <si>
    <t>いとう　よしの</t>
  </si>
  <si>
    <t>いわさ　てるよ</t>
  </si>
  <si>
    <t>いんきょ　きょうこ</t>
  </si>
  <si>
    <t>おかだ　やすこ</t>
  </si>
  <si>
    <t>おかむら　のぶこ</t>
  </si>
  <si>
    <t>おくの　あけみ</t>
  </si>
  <si>
    <t>おのだ　まりえ</t>
  </si>
  <si>
    <t>かつき　みちこ</t>
  </si>
  <si>
    <t>あやめ</t>
  </si>
  <si>
    <t>きく</t>
  </si>
  <si>
    <t>たなか　すみこ</t>
  </si>
  <si>
    <t>たなか　まさみ</t>
  </si>
  <si>
    <t>つつみ　けいこ</t>
  </si>
  <si>
    <t>とうすえ　なおみ</t>
  </si>
  <si>
    <t>なかじま　けいこ</t>
  </si>
  <si>
    <t>のせ　まみこ</t>
  </si>
  <si>
    <t>はたけいこ</t>
  </si>
  <si>
    <t>はやせ　ひでこ</t>
  </si>
  <si>
    <t>はら　すずこ</t>
  </si>
  <si>
    <t>みむら　さとみ</t>
  </si>
  <si>
    <t>みやうち　かずこ</t>
  </si>
  <si>
    <t>むらかみ　まさえ</t>
  </si>
  <si>
    <t>むろや　たかこ</t>
  </si>
  <si>
    <t>やなせ　ひろこ</t>
  </si>
  <si>
    <t>やました　しずか</t>
  </si>
  <si>
    <t>わきかわ　えいこ</t>
  </si>
  <si>
    <t>いけだ　ちえこ</t>
  </si>
  <si>
    <t>いしい　ふみこ</t>
  </si>
  <si>
    <t>おかだ　みとこ</t>
  </si>
  <si>
    <t>かながわ　かずこ</t>
  </si>
  <si>
    <t>かなもり　まさこ</t>
  </si>
  <si>
    <t>きしした　きょうこ</t>
  </si>
  <si>
    <t>きしもと　せつこ</t>
  </si>
  <si>
    <t>こばやし　きみよ</t>
  </si>
  <si>
    <t>しょうらく　かずよ</t>
  </si>
  <si>
    <t>しんやま　いくよ</t>
  </si>
  <si>
    <t>たに　まりこ</t>
  </si>
  <si>
    <t>はない　ようこ</t>
  </si>
  <si>
    <t>はんだ　じゅんこ</t>
  </si>
  <si>
    <t>ひらた　みねこ</t>
  </si>
  <si>
    <t>むつき　えつこ</t>
  </si>
  <si>
    <t>もりた　かずよ</t>
  </si>
  <si>
    <t>吉村ひろみ</t>
  </si>
  <si>
    <t>よしむら　ひろみ</t>
  </si>
  <si>
    <t>わたなべ　さちこ</t>
  </si>
  <si>
    <t>いしもと　やすえ</t>
  </si>
  <si>
    <t>えのもと　あやこ</t>
  </si>
  <si>
    <t>こだま　えみこ</t>
  </si>
  <si>
    <t>えんどう　みよこ</t>
  </si>
  <si>
    <t>おんだ　とみこ</t>
  </si>
  <si>
    <t>こだに　ゆみこ</t>
  </si>
  <si>
    <t>たけうち　まきこ</t>
  </si>
  <si>
    <t>のぐち　すまこ</t>
  </si>
  <si>
    <t>のぐち　ようこ</t>
  </si>
  <si>
    <t>ふじおか　みえこ</t>
  </si>
  <si>
    <t>もり　たみこ</t>
  </si>
  <si>
    <t>あおき　ゆきえ</t>
  </si>
  <si>
    <t>いわはら　えみこ</t>
  </si>
  <si>
    <t>おうみ　かよこ</t>
  </si>
  <si>
    <t>おかもと　ゆみ</t>
  </si>
  <si>
    <t>おむら　せつこ</t>
  </si>
  <si>
    <t>かじたに　まさえ</t>
  </si>
  <si>
    <t>ことう　もとこ</t>
  </si>
  <si>
    <t>さえき　あきえ</t>
  </si>
  <si>
    <t>たけうち　けいこ</t>
  </si>
  <si>
    <t>たなか　たかこ</t>
  </si>
  <si>
    <t>にゅうわ　かずこ</t>
  </si>
  <si>
    <t>のつ　ひでこ</t>
  </si>
  <si>
    <t>はらだ　たつこ</t>
  </si>
  <si>
    <t>ひろた　るりこ</t>
  </si>
  <si>
    <t>ひろはら　さちこ</t>
  </si>
  <si>
    <t>ふくま　せつこ</t>
  </si>
  <si>
    <t>ふじい　としよ</t>
  </si>
  <si>
    <t>みなもと　よしえ</t>
  </si>
  <si>
    <t>よしうら　やすえ</t>
  </si>
  <si>
    <t>わたなべ　ようこ</t>
  </si>
  <si>
    <t>うえまつ　ちえこ</t>
  </si>
  <si>
    <t>かこ　まさこ</t>
  </si>
  <si>
    <t>さきおか　さよこ</t>
  </si>
  <si>
    <t>なかはら　たかこ</t>
  </si>
  <si>
    <t>ほさか　ふみこ</t>
  </si>
  <si>
    <t>ほりいけ　しゅうこ</t>
  </si>
  <si>
    <t>まつうら　ちえこ</t>
  </si>
  <si>
    <t>みなた　かずこ</t>
  </si>
  <si>
    <t>やたがい　まり</t>
  </si>
  <si>
    <t>やの　せつこ</t>
  </si>
  <si>
    <t>よしだ　みちこ</t>
  </si>
  <si>
    <t>わきさか　よしえ</t>
  </si>
  <si>
    <t>わたなべ　くみこ</t>
  </si>
  <si>
    <t>あさい　みつこ</t>
  </si>
  <si>
    <t>しもだ　じゅんこ</t>
  </si>
  <si>
    <t>たなか　えみこ</t>
  </si>
  <si>
    <t>ながふじ　あつこ</t>
  </si>
  <si>
    <t>のぐち　せいこ</t>
  </si>
  <si>
    <t>よこがわ　さよこ</t>
  </si>
  <si>
    <t>さんのみや　としこ</t>
  </si>
  <si>
    <t>たかはし　みちよ</t>
  </si>
  <si>
    <t>たかはし　やよい</t>
  </si>
  <si>
    <t>なかお　ふみえ</t>
  </si>
  <si>
    <t>まつね　やえこ</t>
  </si>
  <si>
    <t>よしだ　ひろこ</t>
  </si>
  <si>
    <t>あかまつ　みゆき</t>
  </si>
  <si>
    <t>いけうち　ひとみ</t>
  </si>
  <si>
    <t>くわはら　ひろこ</t>
  </si>
  <si>
    <t>くわむら　みずよ</t>
  </si>
  <si>
    <t>すずき　やすこ</t>
  </si>
  <si>
    <t>たおか　みさと</t>
  </si>
  <si>
    <t>たまい　みちこ</t>
  </si>
  <si>
    <t>どい　くにえ</t>
  </si>
  <si>
    <t>とりゅう　けいこ</t>
  </si>
  <si>
    <t>ひぐち　てるこ</t>
  </si>
  <si>
    <t>よしかわ　ちほこ</t>
  </si>
  <si>
    <t>あべ　じゅんこ</t>
  </si>
  <si>
    <t>愛媛</t>
  </si>
  <si>
    <t>かじもと　ともみ</t>
  </si>
  <si>
    <t>きくち　あきこ</t>
  </si>
  <si>
    <t>しんはま　みやこ</t>
  </si>
  <si>
    <t>田坂智恵子</t>
  </si>
  <si>
    <t>たさか　ちえこ</t>
  </si>
  <si>
    <t>なか　やえこ</t>
  </si>
  <si>
    <t>むらかみ　くみこ</t>
  </si>
  <si>
    <t>おかむら　ようこ</t>
  </si>
  <si>
    <t>なかや　ゆき</t>
  </si>
  <si>
    <t>いのうえ　みちこ</t>
  </si>
  <si>
    <t>えがしら　ようこ</t>
  </si>
  <si>
    <t>こうだ　えつこ</t>
  </si>
  <si>
    <t>もんだ　せつこ</t>
  </si>
  <si>
    <t>わだ　まさこ</t>
  </si>
  <si>
    <t>まつばやし　みちえ</t>
  </si>
  <si>
    <t>やかべ　けいこ</t>
  </si>
  <si>
    <t>ながた　てるこ</t>
  </si>
  <si>
    <t>ふちがみ　るみこ</t>
  </si>
  <si>
    <t>みつはら　たきよ</t>
  </si>
  <si>
    <t>やました　ひろみ</t>
  </si>
  <si>
    <t>いわき　けいこ</t>
  </si>
  <si>
    <t>かきぞえ　かよこ</t>
  </si>
  <si>
    <t>たかの　かつこ</t>
  </si>
  <si>
    <t>たなか　せつこ</t>
  </si>
  <si>
    <t>たむら　まみ</t>
  </si>
  <si>
    <t>ひご　きんこ</t>
  </si>
  <si>
    <t>ふくやま　ゆみこ</t>
  </si>
  <si>
    <t>みなみだに　よしこ</t>
  </si>
  <si>
    <t>さた　ゆうこ</t>
  </si>
  <si>
    <t>よしかい　むつこ</t>
  </si>
  <si>
    <t>いけむら　きよ</t>
  </si>
  <si>
    <t>おながき　さえ</t>
  </si>
  <si>
    <t>たまき　のりこ</t>
  </si>
  <si>
    <t>とみやま　けいこ</t>
  </si>
  <si>
    <t>まえさと　わかこ</t>
  </si>
  <si>
    <t>うえだ　としこ</t>
  </si>
  <si>
    <t>○</t>
  </si>
  <si>
    <t>松江</t>
  </si>
  <si>
    <t>④</t>
  </si>
  <si>
    <t/>
  </si>
  <si>
    <t>R</t>
  </si>
  <si>
    <t>○</t>
  </si>
  <si>
    <t>変更86</t>
  </si>
  <si>
    <t>A</t>
  </si>
  <si>
    <t>さかい　けいこ</t>
  </si>
  <si>
    <t>○</t>
  </si>
  <si>
    <t>○</t>
  </si>
  <si>
    <t>米田カヨ子</t>
  </si>
  <si>
    <t>こめだ　かよこ</t>
  </si>
  <si>
    <t>変更144</t>
  </si>
  <si>
    <t>変更　→　米田カヨ子</t>
  </si>
  <si>
    <t>やまもと　まきえ</t>
  </si>
  <si>
    <t>変更169</t>
  </si>
  <si>
    <t>変更　→　角田克子</t>
  </si>
  <si>
    <t>角田克子</t>
  </si>
  <si>
    <t>つのだ　かつこ</t>
  </si>
  <si>
    <t>変更　←　山本真紀恵</t>
  </si>
  <si>
    <t>沼田たかとら</t>
  </si>
  <si>
    <t>市川雅子(静岡)</t>
  </si>
  <si>
    <t>8/5開会式欠席　木島栄子</t>
  </si>
  <si>
    <t>8/5開会式欠席　木島栄子</t>
  </si>
  <si>
    <t>還暦賞を渡す　庄司充子　</t>
  </si>
  <si>
    <t>かきもと　ときこ</t>
  </si>
  <si>
    <t>よねくら　ふくみ</t>
  </si>
  <si>
    <t>棄権</t>
  </si>
  <si>
    <t>変更10</t>
  </si>
  <si>
    <t>変更　→　平野厚子</t>
  </si>
  <si>
    <t>平野厚子</t>
  </si>
  <si>
    <t>ひらの　あつこ</t>
  </si>
  <si>
    <t>愛知</t>
  </si>
  <si>
    <t>桜井恭子</t>
  </si>
  <si>
    <t>さくらい　きょうこ</t>
  </si>
  <si>
    <t>変更　←　圓尾豊子</t>
  </si>
  <si>
    <t>金野英子</t>
  </si>
  <si>
    <t>宮川祝子</t>
  </si>
  <si>
    <t>石橋美和子</t>
  </si>
  <si>
    <t>髙川恵美子</t>
  </si>
  <si>
    <t>圓尾豊子</t>
  </si>
  <si>
    <t>変更　→　桜井恭子</t>
  </si>
  <si>
    <t>変更7</t>
  </si>
  <si>
    <t>木暮道子</t>
  </si>
  <si>
    <t>村上久仁子</t>
  </si>
  <si>
    <t>変更　←　加藤和子</t>
  </si>
  <si>
    <t>変更　←　原　鈴子</t>
  </si>
  <si>
    <t>変更　→　植田敏子（還暦）</t>
  </si>
  <si>
    <t>変更119</t>
  </si>
  <si>
    <t>変更　←　佐海啓子</t>
  </si>
  <si>
    <t>④</t>
  </si>
  <si>
    <t>R</t>
  </si>
  <si>
    <t>愛　　知
岐　　阜</t>
  </si>
  <si>
    <t>　　　　　　恵</t>
  </si>
  <si>
    <t>愛媛</t>
  </si>
  <si>
    <t>原　　鈴子</t>
  </si>
  <si>
    <t>中島恵子</t>
  </si>
  <si>
    <t>植田敏子</t>
  </si>
  <si>
    <t>島根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</si>
</sst>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trike/>
      <sz val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0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05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>
        <color indexed="10"/>
      </left>
      <right>
        <color indexed="63"/>
      </right>
      <top style="dotted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otted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>
        <color indexed="63"/>
      </right>
      <top>
        <color indexed="63"/>
      </top>
      <bottom style="thick">
        <color indexed="10"/>
      </bottom>
    </border>
    <border>
      <left style="dotted"/>
      <right style="dotted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dotted"/>
      <right style="dotted"/>
      <top>
        <color indexed="63"/>
      </top>
      <bottom style="thick">
        <color indexed="10"/>
      </bottom>
    </border>
    <border>
      <left style="thick">
        <color indexed="10"/>
      </left>
      <right style="dotted"/>
      <top style="thick">
        <color indexed="10"/>
      </top>
      <bottom>
        <color indexed="63"/>
      </bottom>
    </border>
    <border>
      <left style="thick">
        <color indexed="10"/>
      </left>
      <right style="dotted"/>
      <top>
        <color indexed="63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>
        <color indexed="63"/>
      </bottom>
    </border>
    <border>
      <left style="dotted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>
        <color indexed="10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 style="thick">
        <color indexed="10"/>
      </right>
      <top style="dotted"/>
      <bottom>
        <color indexed="63"/>
      </bottom>
    </border>
    <border>
      <left style="dotted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dotted"/>
      <top>
        <color indexed="63"/>
      </top>
      <bottom style="medium">
        <color indexed="10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indexed="10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shrinkToFit="1"/>
    </xf>
    <xf numFmtId="0" fontId="5" fillId="0" borderId="0" xfId="0" applyFont="1" applyFill="1" applyBorder="1" applyAlignment="1">
      <alignment horizontal="distributed" vertical="top" shrinkToFit="1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distributed" vertical="center" indent="1" shrinkToFit="1"/>
    </xf>
    <xf numFmtId="0" fontId="7" fillId="0" borderId="0" xfId="0" applyFont="1" applyFill="1" applyAlignment="1">
      <alignment horizontal="center" vertical="center" shrinkToFit="1"/>
    </xf>
    <xf numFmtId="57" fontId="0" fillId="0" borderId="0" xfId="0" applyNumberFormat="1" applyFont="1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 shrinkToFit="1"/>
    </xf>
    <xf numFmtId="0" fontId="7" fillId="0" borderId="11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wrapText="1" shrinkToFit="1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 shrinkToFit="1"/>
    </xf>
    <xf numFmtId="57" fontId="0" fillId="0" borderId="17" xfId="0" applyNumberFormat="1" applyFont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38" fontId="0" fillId="0" borderId="17" xfId="58" applyNumberFormat="1" applyFont="1" applyFill="1" applyBorder="1" applyAlignment="1">
      <alignment horizontal="center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center" vertical="center" shrinkToFit="1"/>
    </xf>
    <xf numFmtId="57" fontId="0" fillId="0" borderId="19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38" fontId="0" fillId="0" borderId="19" xfId="58" applyNumberFormat="1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36" borderId="19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1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 indent="1"/>
    </xf>
    <xf numFmtId="0" fontId="12" fillId="0" borderId="17" xfId="0" applyFont="1" applyFill="1" applyBorder="1" applyAlignment="1">
      <alignment horizontal="center" vertical="center"/>
    </xf>
    <xf numFmtId="57" fontId="11" fillId="0" borderId="17" xfId="0" applyNumberFormat="1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8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distributed" vertical="center" indent="1"/>
    </xf>
    <xf numFmtId="0" fontId="12" fillId="0" borderId="17" xfId="0" applyFont="1" applyBorder="1" applyAlignment="1">
      <alignment horizontal="center" vertical="center" shrinkToFit="1"/>
    </xf>
    <xf numFmtId="57" fontId="11" fillId="0" borderId="17" xfId="0" applyNumberFormat="1" applyFont="1" applyBorder="1" applyAlignment="1">
      <alignment horizontal="left" vertical="center"/>
    </xf>
    <xf numFmtId="0" fontId="11" fillId="35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57" fontId="0" fillId="0" borderId="17" xfId="0" applyNumberFormat="1" applyFont="1" applyBorder="1" applyAlignment="1">
      <alignment horizontal="left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38" fontId="0" fillId="0" borderId="17" xfId="58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ill="1" applyBorder="1" applyAlignment="1">
      <alignment horizontal="distributed" vertical="center" indent="1"/>
    </xf>
    <xf numFmtId="0" fontId="11" fillId="33" borderId="17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center" vertical="center" shrinkToFit="1"/>
    </xf>
    <xf numFmtId="0" fontId="11" fillId="34" borderId="17" xfId="0" applyFont="1" applyFill="1" applyBorder="1" applyAlignment="1">
      <alignment horizontal="center" vertical="center" shrinkToFit="1"/>
    </xf>
    <xf numFmtId="38" fontId="11" fillId="0" borderId="17" xfId="58" applyNumberFormat="1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indent="1"/>
    </xf>
    <xf numFmtId="0" fontId="7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indent="1"/>
    </xf>
    <xf numFmtId="0" fontId="14" fillId="0" borderId="17" xfId="0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horizontal="distributed" vertical="center" indent="1"/>
    </xf>
    <xf numFmtId="0" fontId="9" fillId="0" borderId="17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top"/>
    </xf>
    <xf numFmtId="0" fontId="15" fillId="0" borderId="31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0" fontId="15" fillId="0" borderId="3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5" fillId="0" borderId="39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4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center"/>
    </xf>
    <xf numFmtId="0" fontId="15" fillId="0" borderId="37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0" fontId="15" fillId="0" borderId="43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/>
    </xf>
    <xf numFmtId="0" fontId="15" fillId="0" borderId="45" xfId="0" applyFont="1" applyFill="1" applyBorder="1" applyAlignment="1">
      <alignment horizontal="right"/>
    </xf>
    <xf numFmtId="0" fontId="15" fillId="0" borderId="45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left"/>
    </xf>
    <xf numFmtId="0" fontId="15" fillId="0" borderId="49" xfId="0" applyFont="1" applyFill="1" applyBorder="1" applyAlignment="1">
      <alignment horizontal="left"/>
    </xf>
    <xf numFmtId="0" fontId="15" fillId="0" borderId="50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0" fontId="15" fillId="0" borderId="47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5" fillId="0" borderId="51" xfId="0" applyFont="1" applyFill="1" applyBorder="1" applyAlignment="1">
      <alignment horizontal="right"/>
    </xf>
    <xf numFmtId="0" fontId="15" fillId="0" borderId="52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0" fillId="0" borderId="37" xfId="0" applyFont="1" applyFill="1" applyBorder="1" applyAlignment="1">
      <alignment/>
    </xf>
    <xf numFmtId="0" fontId="15" fillId="0" borderId="54" xfId="0" applyFont="1" applyFill="1" applyBorder="1" applyAlignment="1">
      <alignment horizontal="right" vertical="top"/>
    </xf>
    <xf numFmtId="0" fontId="15" fillId="0" borderId="41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right" vertical="top"/>
    </xf>
    <xf numFmtId="0" fontId="15" fillId="0" borderId="52" xfId="0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15" fillId="0" borderId="57" xfId="0" applyFont="1" applyFill="1" applyBorder="1" applyAlignment="1">
      <alignment horizontal="right"/>
    </xf>
    <xf numFmtId="0" fontId="15" fillId="0" borderId="58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right"/>
    </xf>
    <xf numFmtId="0" fontId="15" fillId="0" borderId="61" xfId="0" applyFont="1" applyFill="1" applyBorder="1" applyAlignment="1">
      <alignment horizontal="left"/>
    </xf>
    <xf numFmtId="0" fontId="15" fillId="0" borderId="60" xfId="0" applyFont="1" applyFill="1" applyBorder="1" applyAlignment="1">
      <alignment horizontal="left"/>
    </xf>
    <xf numFmtId="0" fontId="15" fillId="0" borderId="55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left"/>
    </xf>
    <xf numFmtId="0" fontId="15" fillId="0" borderId="6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top"/>
    </xf>
    <xf numFmtId="0" fontId="15" fillId="0" borderId="30" xfId="0" applyFont="1" applyFill="1" applyBorder="1" applyAlignment="1">
      <alignment horizontal="right" vertical="top"/>
    </xf>
    <xf numFmtId="0" fontId="15" fillId="0" borderId="30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right" vertical="center"/>
    </xf>
    <xf numFmtId="0" fontId="15" fillId="0" borderId="63" xfId="0" applyFont="1" applyFill="1" applyBorder="1" applyAlignment="1">
      <alignment horizontal="right" vertical="center"/>
    </xf>
    <xf numFmtId="0" fontId="15" fillId="0" borderId="6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/>
    </xf>
    <xf numFmtId="0" fontId="3" fillId="0" borderId="28" xfId="0" applyFont="1" applyBorder="1" applyAlignment="1">
      <alignment horizontal="right"/>
    </xf>
    <xf numFmtId="0" fontId="15" fillId="0" borderId="31" xfId="0" applyFont="1" applyFill="1" applyBorder="1" applyAlignment="1">
      <alignment horizontal="right" vertical="top"/>
    </xf>
    <xf numFmtId="0" fontId="15" fillId="0" borderId="36" xfId="0" applyFont="1" applyBorder="1" applyAlignment="1">
      <alignment horizontal="right" vertical="top"/>
    </xf>
    <xf numFmtId="0" fontId="15" fillId="0" borderId="26" xfId="0" applyFont="1" applyBorder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48" xfId="0" applyFont="1" applyFill="1" applyBorder="1" applyAlignment="1">
      <alignment horizontal="right"/>
    </xf>
    <xf numFmtId="0" fontId="15" fillId="0" borderId="59" xfId="0" applyFont="1" applyFill="1" applyBorder="1" applyAlignment="1">
      <alignment horizontal="left" vertical="top"/>
    </xf>
    <xf numFmtId="0" fontId="15" fillId="0" borderId="64" xfId="0" applyFont="1" applyFill="1" applyBorder="1" applyAlignment="1">
      <alignment horizontal="right"/>
    </xf>
    <xf numFmtId="0" fontId="15" fillId="0" borderId="65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right"/>
    </xf>
    <xf numFmtId="0" fontId="15" fillId="0" borderId="45" xfId="0" applyFont="1" applyBorder="1" applyAlignment="1">
      <alignment horizontal="left"/>
    </xf>
    <xf numFmtId="0" fontId="15" fillId="0" borderId="40" xfId="0" applyFont="1" applyFill="1" applyBorder="1" applyAlignment="1">
      <alignment horizontal="right" vertical="top"/>
    </xf>
    <xf numFmtId="0" fontId="15" fillId="0" borderId="45" xfId="0" applyFont="1" applyFill="1" applyBorder="1" applyAlignment="1">
      <alignment horizontal="right" vertical="top"/>
    </xf>
    <xf numFmtId="0" fontId="5" fillId="40" borderId="0" xfId="0" applyFont="1" applyFill="1" applyBorder="1" applyAlignment="1">
      <alignment horizontal="distributed" vertical="center" shrinkToFit="1"/>
    </xf>
    <xf numFmtId="0" fontId="5" fillId="40" borderId="0" xfId="0" applyFont="1" applyFill="1" applyBorder="1" applyAlignment="1">
      <alignment horizontal="distributed" vertical="top" shrinkToFit="1"/>
    </xf>
    <xf numFmtId="0" fontId="0" fillId="0" borderId="0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37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45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vertical="top"/>
    </xf>
    <xf numFmtId="0" fontId="3" fillId="0" borderId="49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0" fontId="3" fillId="0" borderId="49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 vertical="top"/>
    </xf>
    <xf numFmtId="0" fontId="3" fillId="0" borderId="55" xfId="0" applyFont="1" applyFill="1" applyBorder="1" applyAlignment="1">
      <alignment horizontal="right" vertical="top"/>
    </xf>
    <xf numFmtId="0" fontId="3" fillId="0" borderId="6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 vertical="top"/>
    </xf>
    <xf numFmtId="0" fontId="3" fillId="0" borderId="65" xfId="0" applyFont="1" applyFill="1" applyBorder="1" applyAlignment="1">
      <alignment horizontal="right"/>
    </xf>
    <xf numFmtId="0" fontId="3" fillId="0" borderId="67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left"/>
    </xf>
    <xf numFmtId="0" fontId="3" fillId="0" borderId="57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56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5" fillId="0" borderId="38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5" fillId="0" borderId="0" xfId="0" applyFont="1" applyAlignment="1">
      <alignment horizontal="distributed" vertical="top"/>
    </xf>
    <xf numFmtId="0" fontId="15" fillId="0" borderId="30" xfId="0" applyFont="1" applyFill="1" applyBorder="1" applyAlignment="1">
      <alignment horizontal="right"/>
    </xf>
    <xf numFmtId="0" fontId="15" fillId="0" borderId="54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0" fontId="15" fillId="0" borderId="43" xfId="0" applyFont="1" applyFill="1" applyBorder="1" applyAlignment="1">
      <alignment horizontal="right"/>
    </xf>
    <xf numFmtId="0" fontId="15" fillId="0" borderId="41" xfId="0" applyFont="1" applyFill="1" applyBorder="1" applyAlignment="1">
      <alignment horizontal="left" vertical="top"/>
    </xf>
    <xf numFmtId="0" fontId="15" fillId="0" borderId="26" xfId="0" applyFont="1" applyFill="1" applyBorder="1" applyAlignment="1">
      <alignment horizontal="left"/>
    </xf>
    <xf numFmtId="0" fontId="15" fillId="0" borderId="45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60" xfId="0" applyFont="1" applyFill="1" applyBorder="1" applyAlignment="1">
      <alignment horizontal="right"/>
    </xf>
    <xf numFmtId="0" fontId="15" fillId="0" borderId="45" xfId="0" applyFont="1" applyFill="1" applyBorder="1" applyAlignment="1">
      <alignment horizontal="right"/>
    </xf>
    <xf numFmtId="0" fontId="15" fillId="0" borderId="58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5" fillId="0" borderId="31" xfId="0" applyFont="1" applyFill="1" applyBorder="1" applyAlignment="1">
      <alignment horizontal="right"/>
    </xf>
    <xf numFmtId="0" fontId="15" fillId="0" borderId="26" xfId="0" applyFont="1" applyFill="1" applyBorder="1" applyAlignment="1">
      <alignment horizontal="right"/>
    </xf>
    <xf numFmtId="0" fontId="15" fillId="0" borderId="50" xfId="0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5" fillId="0" borderId="49" xfId="0" applyFont="1" applyFill="1" applyBorder="1" applyAlignment="1">
      <alignment horizontal="left"/>
    </xf>
    <xf numFmtId="0" fontId="3" fillId="0" borderId="36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3" fillId="0" borderId="4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left" vertical="top"/>
    </xf>
    <xf numFmtId="0" fontId="15" fillId="0" borderId="30" xfId="0" applyFont="1" applyFill="1" applyBorder="1" applyAlignment="1">
      <alignment horizontal="left"/>
    </xf>
    <xf numFmtId="0" fontId="17" fillId="0" borderId="62" xfId="0" applyFont="1" applyFill="1" applyBorder="1" applyAlignment="1">
      <alignment horizontal="right"/>
    </xf>
    <xf numFmtId="0" fontId="17" fillId="0" borderId="44" xfId="0" applyFont="1" applyFill="1" applyBorder="1" applyAlignment="1">
      <alignment horizontal="right"/>
    </xf>
    <xf numFmtId="0" fontId="7" fillId="0" borderId="7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6" borderId="70" xfId="0" applyFont="1" applyFill="1" applyBorder="1" applyAlignment="1">
      <alignment horizontal="center" vertical="center" wrapText="1" shrinkToFit="1"/>
    </xf>
    <xf numFmtId="0" fontId="7" fillId="36" borderId="15" xfId="0" applyFont="1" applyFill="1" applyBorder="1" applyAlignment="1">
      <alignment horizontal="center" vertical="center" wrapText="1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wrapText="1" shrinkToFit="1"/>
    </xf>
    <xf numFmtId="0" fontId="10" fillId="0" borderId="7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34" borderId="70" xfId="0" applyFont="1" applyFill="1" applyBorder="1" applyAlignment="1">
      <alignment horizontal="center" vertical="center" shrinkToFit="1"/>
    </xf>
    <xf numFmtId="0" fontId="0" fillId="34" borderId="15" xfId="0" applyFont="1" applyFill="1" applyBorder="1" applyAlignment="1">
      <alignment horizontal="center" vertical="center" shrinkToFit="1"/>
    </xf>
    <xf numFmtId="38" fontId="0" fillId="0" borderId="70" xfId="58" applyNumberFormat="1" applyFont="1" applyFill="1" applyBorder="1" applyAlignment="1">
      <alignment horizontal="center" vertical="center" shrinkToFit="1"/>
    </xf>
    <xf numFmtId="38" fontId="0" fillId="0" borderId="15" xfId="58" applyNumberFormat="1" applyFont="1" applyFill="1" applyBorder="1" applyAlignment="1">
      <alignment horizontal="center" vertical="center" shrinkToFit="1"/>
    </xf>
    <xf numFmtId="0" fontId="7" fillId="33" borderId="70" xfId="0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34" borderId="70" xfId="0" applyFont="1" applyFill="1" applyBorder="1" applyAlignment="1">
      <alignment horizontal="left" vertical="center" shrinkToFit="1"/>
    </xf>
    <xf numFmtId="0" fontId="7" fillId="34" borderId="15" xfId="0" applyFont="1" applyFill="1" applyBorder="1" applyAlignment="1">
      <alignment horizontal="left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0" borderId="70" xfId="0" applyFont="1" applyBorder="1" applyAlignment="1">
      <alignment horizontal="distributed" vertical="center" indent="1" shrinkToFit="1"/>
    </xf>
    <xf numFmtId="0" fontId="0" fillId="0" borderId="15" xfId="0" applyFont="1" applyBorder="1" applyAlignment="1">
      <alignment horizontal="distributed" vertical="center" indent="1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78" xfId="0" applyFont="1" applyFill="1" applyBorder="1" applyAlignment="1">
      <alignment horizontal="left" vertical="top"/>
    </xf>
    <xf numFmtId="0" fontId="15" fillId="0" borderId="79" xfId="0" applyFont="1" applyFill="1" applyBorder="1" applyAlignment="1">
      <alignment horizontal="left"/>
    </xf>
    <xf numFmtId="0" fontId="15" fillId="0" borderId="80" xfId="0" applyFont="1" applyFill="1" applyBorder="1" applyAlignment="1">
      <alignment horizontal="left"/>
    </xf>
    <xf numFmtId="0" fontId="15" fillId="0" borderId="81" xfId="0" applyFont="1" applyFill="1" applyBorder="1" applyAlignment="1">
      <alignment horizontal="left"/>
    </xf>
    <xf numFmtId="0" fontId="15" fillId="0" borderId="82" xfId="0" applyFont="1" applyFill="1" applyBorder="1" applyAlignment="1">
      <alignment horizontal="left"/>
    </xf>
    <xf numFmtId="0" fontId="3" fillId="0" borderId="83" xfId="0" applyFont="1" applyFill="1" applyBorder="1" applyAlignment="1">
      <alignment horizontal="right"/>
    </xf>
    <xf numFmtId="0" fontId="3" fillId="0" borderId="84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18</xdr:row>
      <xdr:rowOff>171450</xdr:rowOff>
    </xdr:from>
    <xdr:to>
      <xdr:col>4</xdr:col>
      <xdr:colOff>0</xdr:colOff>
      <xdr:row>18</xdr:row>
      <xdr:rowOff>171450</xdr:rowOff>
    </xdr:to>
    <xdr:sp>
      <xdr:nvSpPr>
        <xdr:cNvPr id="1" name="直線コネクタ 1"/>
        <xdr:cNvSpPr>
          <a:spLocks/>
        </xdr:cNvSpPr>
      </xdr:nvSpPr>
      <xdr:spPr>
        <a:xfrm>
          <a:off x="1819275" y="617220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190500</xdr:rowOff>
    </xdr:from>
    <xdr:to>
      <xdr:col>1</xdr:col>
      <xdr:colOff>1228725</xdr:colOff>
      <xdr:row>26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285750" y="885825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98</xdr:row>
      <xdr:rowOff>228600</xdr:rowOff>
    </xdr:from>
    <xdr:to>
      <xdr:col>25</xdr:col>
      <xdr:colOff>19050</xdr:colOff>
      <xdr:row>98</xdr:row>
      <xdr:rowOff>228600</xdr:rowOff>
    </xdr:to>
    <xdr:sp>
      <xdr:nvSpPr>
        <xdr:cNvPr id="3" name="直線コネクタ 3"/>
        <xdr:cNvSpPr>
          <a:spLocks/>
        </xdr:cNvSpPr>
      </xdr:nvSpPr>
      <xdr:spPr>
        <a:xfrm>
          <a:off x="7924800" y="32899350"/>
          <a:ext cx="12573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</xdr:colOff>
      <xdr:row>20</xdr:row>
      <xdr:rowOff>161925</xdr:rowOff>
    </xdr:from>
    <xdr:to>
      <xdr:col>59</xdr:col>
      <xdr:colOff>28575</xdr:colOff>
      <xdr:row>20</xdr:row>
      <xdr:rowOff>161925</xdr:rowOff>
    </xdr:to>
    <xdr:sp>
      <xdr:nvSpPr>
        <xdr:cNvPr id="4" name="直線コネクタ 4"/>
        <xdr:cNvSpPr>
          <a:spLocks/>
        </xdr:cNvSpPr>
      </xdr:nvSpPr>
      <xdr:spPr>
        <a:xfrm>
          <a:off x="22002750" y="6829425"/>
          <a:ext cx="1228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86</xdr:row>
      <xdr:rowOff>190500</xdr:rowOff>
    </xdr:from>
    <xdr:to>
      <xdr:col>36</xdr:col>
      <xdr:colOff>0</xdr:colOff>
      <xdr:row>86</xdr:row>
      <xdr:rowOff>190500</xdr:rowOff>
    </xdr:to>
    <xdr:sp>
      <xdr:nvSpPr>
        <xdr:cNvPr id="5" name="直線コネクタ 5"/>
        <xdr:cNvSpPr>
          <a:spLocks/>
        </xdr:cNvSpPr>
      </xdr:nvSpPr>
      <xdr:spPr>
        <a:xfrm>
          <a:off x="14363700" y="28860750"/>
          <a:ext cx="1181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88</xdr:row>
      <xdr:rowOff>200025</xdr:rowOff>
    </xdr:from>
    <xdr:to>
      <xdr:col>57</xdr:col>
      <xdr:colOff>9525</xdr:colOff>
      <xdr:row>88</xdr:row>
      <xdr:rowOff>200025</xdr:rowOff>
    </xdr:to>
    <xdr:sp>
      <xdr:nvSpPr>
        <xdr:cNvPr id="6" name="直線コネクタ 6"/>
        <xdr:cNvSpPr>
          <a:spLocks/>
        </xdr:cNvSpPr>
      </xdr:nvSpPr>
      <xdr:spPr>
        <a:xfrm>
          <a:off x="20497800" y="29537025"/>
          <a:ext cx="1190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285750</xdr:rowOff>
    </xdr:from>
    <xdr:to>
      <xdr:col>6</xdr:col>
      <xdr:colOff>19050</xdr:colOff>
      <xdr:row>26</xdr:row>
      <xdr:rowOff>285750</xdr:rowOff>
    </xdr:to>
    <xdr:sp>
      <xdr:nvSpPr>
        <xdr:cNvPr id="7" name="直線コネクタ 8"/>
        <xdr:cNvSpPr>
          <a:spLocks/>
        </xdr:cNvSpPr>
      </xdr:nvSpPr>
      <xdr:spPr>
        <a:xfrm>
          <a:off x="3219450" y="8953500"/>
          <a:ext cx="771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666750</xdr:colOff>
      <xdr:row>41</xdr:row>
      <xdr:rowOff>133350</xdr:rowOff>
    </xdr:from>
    <xdr:to>
      <xdr:col>26</xdr:col>
      <xdr:colOff>1019175</xdr:colOff>
      <xdr:row>41</xdr:row>
      <xdr:rowOff>142875</xdr:rowOff>
    </xdr:to>
    <xdr:sp>
      <xdr:nvSpPr>
        <xdr:cNvPr id="8" name="直線コネクタ 9"/>
        <xdr:cNvSpPr>
          <a:spLocks/>
        </xdr:cNvSpPr>
      </xdr:nvSpPr>
      <xdr:spPr>
        <a:xfrm>
          <a:off x="10115550" y="13801725"/>
          <a:ext cx="3524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171450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9" name="直線コネクタ 10"/>
        <xdr:cNvSpPr>
          <a:spLocks/>
        </xdr:cNvSpPr>
      </xdr:nvSpPr>
      <xdr:spPr>
        <a:xfrm>
          <a:off x="23374350" y="7115175"/>
          <a:ext cx="733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18</xdr:row>
      <xdr:rowOff>171450</xdr:rowOff>
    </xdr:from>
    <xdr:to>
      <xdr:col>4</xdr:col>
      <xdr:colOff>0</xdr:colOff>
      <xdr:row>18</xdr:row>
      <xdr:rowOff>171450</xdr:rowOff>
    </xdr:to>
    <xdr:sp>
      <xdr:nvSpPr>
        <xdr:cNvPr id="1" name="直線コネクタ 9"/>
        <xdr:cNvSpPr>
          <a:spLocks/>
        </xdr:cNvSpPr>
      </xdr:nvSpPr>
      <xdr:spPr>
        <a:xfrm>
          <a:off x="1819275" y="617220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190500</xdr:rowOff>
    </xdr:from>
    <xdr:to>
      <xdr:col>1</xdr:col>
      <xdr:colOff>1228725</xdr:colOff>
      <xdr:row>26</xdr:row>
      <xdr:rowOff>190500</xdr:rowOff>
    </xdr:to>
    <xdr:sp>
      <xdr:nvSpPr>
        <xdr:cNvPr id="2" name="直線コネクタ 11"/>
        <xdr:cNvSpPr>
          <a:spLocks/>
        </xdr:cNvSpPr>
      </xdr:nvSpPr>
      <xdr:spPr>
        <a:xfrm>
          <a:off x="285750" y="885825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98</xdr:row>
      <xdr:rowOff>190500</xdr:rowOff>
    </xdr:from>
    <xdr:to>
      <xdr:col>24</xdr:col>
      <xdr:colOff>1200150</xdr:colOff>
      <xdr:row>98</xdr:row>
      <xdr:rowOff>190500</xdr:rowOff>
    </xdr:to>
    <xdr:sp>
      <xdr:nvSpPr>
        <xdr:cNvPr id="3" name="直線コネクタ 13"/>
        <xdr:cNvSpPr>
          <a:spLocks/>
        </xdr:cNvSpPr>
      </xdr:nvSpPr>
      <xdr:spPr>
        <a:xfrm>
          <a:off x="7877175" y="3286125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</xdr:colOff>
      <xdr:row>20</xdr:row>
      <xdr:rowOff>180975</xdr:rowOff>
    </xdr:from>
    <xdr:to>
      <xdr:col>59</xdr:col>
      <xdr:colOff>28575</xdr:colOff>
      <xdr:row>20</xdr:row>
      <xdr:rowOff>180975</xdr:rowOff>
    </xdr:to>
    <xdr:sp>
      <xdr:nvSpPr>
        <xdr:cNvPr id="4" name="直線コネクタ 16"/>
        <xdr:cNvSpPr>
          <a:spLocks/>
        </xdr:cNvSpPr>
      </xdr:nvSpPr>
      <xdr:spPr>
        <a:xfrm>
          <a:off x="22002750" y="6848475"/>
          <a:ext cx="1228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57150</xdr:colOff>
      <xdr:row>86</xdr:row>
      <xdr:rowOff>190500</xdr:rowOff>
    </xdr:from>
    <xdr:to>
      <xdr:col>36</xdr:col>
      <xdr:colOff>0</xdr:colOff>
      <xdr:row>86</xdr:row>
      <xdr:rowOff>190500</xdr:rowOff>
    </xdr:to>
    <xdr:sp>
      <xdr:nvSpPr>
        <xdr:cNvPr id="5" name="直線コネクタ 18"/>
        <xdr:cNvSpPr>
          <a:spLocks/>
        </xdr:cNvSpPr>
      </xdr:nvSpPr>
      <xdr:spPr>
        <a:xfrm>
          <a:off x="14363700" y="28860750"/>
          <a:ext cx="1181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66675</xdr:colOff>
      <xdr:row>88</xdr:row>
      <xdr:rowOff>200025</xdr:rowOff>
    </xdr:from>
    <xdr:to>
      <xdr:col>56</xdr:col>
      <xdr:colOff>1152525</xdr:colOff>
      <xdr:row>88</xdr:row>
      <xdr:rowOff>200025</xdr:rowOff>
    </xdr:to>
    <xdr:sp>
      <xdr:nvSpPr>
        <xdr:cNvPr id="6" name="直線コネクタ 19"/>
        <xdr:cNvSpPr>
          <a:spLocks/>
        </xdr:cNvSpPr>
      </xdr:nvSpPr>
      <xdr:spPr>
        <a:xfrm>
          <a:off x="20412075" y="29537025"/>
          <a:ext cx="1181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98</xdr:row>
      <xdr:rowOff>247650</xdr:rowOff>
    </xdr:from>
    <xdr:to>
      <xdr:col>29</xdr:col>
      <xdr:colOff>28575</xdr:colOff>
      <xdr:row>98</xdr:row>
      <xdr:rowOff>257175</xdr:rowOff>
    </xdr:to>
    <xdr:sp>
      <xdr:nvSpPr>
        <xdr:cNvPr id="7" name="直線コネクタ 20"/>
        <xdr:cNvSpPr>
          <a:spLocks/>
        </xdr:cNvSpPr>
      </xdr:nvSpPr>
      <xdr:spPr>
        <a:xfrm flipV="1">
          <a:off x="10868025" y="32918400"/>
          <a:ext cx="75247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285750</xdr:rowOff>
    </xdr:from>
    <xdr:to>
      <xdr:col>6</xdr:col>
      <xdr:colOff>19050</xdr:colOff>
      <xdr:row>26</xdr:row>
      <xdr:rowOff>285750</xdr:rowOff>
    </xdr:to>
    <xdr:sp>
      <xdr:nvSpPr>
        <xdr:cNvPr id="8" name="直線コネクタ 8"/>
        <xdr:cNvSpPr>
          <a:spLocks/>
        </xdr:cNvSpPr>
      </xdr:nvSpPr>
      <xdr:spPr>
        <a:xfrm>
          <a:off x="3219450" y="8953500"/>
          <a:ext cx="7715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666750</xdr:colOff>
      <xdr:row>41</xdr:row>
      <xdr:rowOff>133350</xdr:rowOff>
    </xdr:from>
    <xdr:to>
      <xdr:col>26</xdr:col>
      <xdr:colOff>1019175</xdr:colOff>
      <xdr:row>41</xdr:row>
      <xdr:rowOff>142875</xdr:rowOff>
    </xdr:to>
    <xdr:sp>
      <xdr:nvSpPr>
        <xdr:cNvPr id="9" name="直線コネクタ 12"/>
        <xdr:cNvSpPr>
          <a:spLocks/>
        </xdr:cNvSpPr>
      </xdr:nvSpPr>
      <xdr:spPr>
        <a:xfrm>
          <a:off x="10115550" y="13801725"/>
          <a:ext cx="352425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171450</xdr:colOff>
      <xdr:row>21</xdr:row>
      <xdr:rowOff>114300</xdr:rowOff>
    </xdr:from>
    <xdr:to>
      <xdr:col>61</xdr:col>
      <xdr:colOff>0</xdr:colOff>
      <xdr:row>21</xdr:row>
      <xdr:rowOff>114300</xdr:rowOff>
    </xdr:to>
    <xdr:sp>
      <xdr:nvSpPr>
        <xdr:cNvPr id="10" name="直線コネクタ 17"/>
        <xdr:cNvSpPr>
          <a:spLocks/>
        </xdr:cNvSpPr>
      </xdr:nvSpPr>
      <xdr:spPr>
        <a:xfrm>
          <a:off x="23374350" y="7115175"/>
          <a:ext cx="733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352"/>
  <sheetViews>
    <sheetView view="pageBreakPreview" zoomScale="70" zoomScaleNormal="80" zoomScaleSheetLayoutView="70" workbookViewId="0" topLeftCell="B1">
      <pane ySplit="2" topLeftCell="A336" activePane="bottomLeft" state="frozen"/>
      <selection pane="topLeft" activeCell="B1" sqref="B1"/>
      <selection pane="bottomLeft" activeCell="AD290" sqref="AD290"/>
    </sheetView>
  </sheetViews>
  <sheetFormatPr defaultColWidth="13.625" defaultRowHeight="13.5"/>
  <cols>
    <col min="1" max="1" width="6.125" style="25" hidden="1" customWidth="1"/>
    <col min="2" max="2" width="7.625" style="25" customWidth="1"/>
    <col min="3" max="3" width="9.25390625" style="25" bestFit="1" customWidth="1"/>
    <col min="4" max="4" width="10.75390625" style="25" customWidth="1"/>
    <col min="5" max="5" width="18.875" style="26" hidden="1" customWidth="1"/>
    <col min="6" max="6" width="6.125" style="25" hidden="1" customWidth="1"/>
    <col min="7" max="7" width="8.00390625" style="25" hidden="1" customWidth="1"/>
    <col min="8" max="8" width="19.50390625" style="28" bestFit="1" customWidth="1"/>
    <col min="9" max="9" width="16.375" style="29" bestFit="1" customWidth="1"/>
    <col min="10" max="10" width="10.50390625" style="30" hidden="1" customWidth="1"/>
    <col min="11" max="11" width="7.375" style="25" hidden="1" customWidth="1"/>
    <col min="12" max="12" width="11.75390625" style="25" customWidth="1"/>
    <col min="13" max="13" width="11.375" style="25" hidden="1" customWidth="1"/>
    <col min="14" max="14" width="16.375" style="25" hidden="1" customWidth="1"/>
    <col min="15" max="15" width="11.75390625" style="25" hidden="1" customWidth="1"/>
    <col min="16" max="19" width="12.875" style="25" hidden="1" customWidth="1"/>
    <col min="20" max="21" width="11.00390625" style="25" hidden="1" customWidth="1"/>
    <col min="22" max="22" width="15.375" style="25" hidden="1" customWidth="1"/>
    <col min="23" max="23" width="0.2421875" style="25" hidden="1" customWidth="1"/>
    <col min="24" max="24" width="9.75390625" style="25" bestFit="1" customWidth="1"/>
    <col min="25" max="25" width="9.875" style="31" hidden="1" customWidth="1"/>
    <col min="26" max="26" width="13.50390625" style="32" bestFit="1" customWidth="1"/>
    <col min="27" max="27" width="9.25390625" style="25" hidden="1" customWidth="1"/>
    <col min="28" max="28" width="13.50390625" style="25" hidden="1" customWidth="1"/>
    <col min="29" max="29" width="26.125" style="25" bestFit="1" customWidth="1"/>
    <col min="30" max="32" width="7.50390625" style="25" customWidth="1"/>
    <col min="33" max="33" width="13.625" style="25" customWidth="1"/>
    <col min="34" max="16384" width="13.625" style="27" customWidth="1"/>
  </cols>
  <sheetData>
    <row r="1" spans="1:32" s="37" customFormat="1" ht="22.5" customHeight="1">
      <c r="A1" s="411" t="s">
        <v>366</v>
      </c>
      <c r="B1" s="391" t="s">
        <v>102</v>
      </c>
      <c r="C1" s="391" t="s">
        <v>367</v>
      </c>
      <c r="D1" s="391" t="s">
        <v>103</v>
      </c>
      <c r="E1" s="413" t="s">
        <v>368</v>
      </c>
      <c r="F1" s="415" t="s">
        <v>104</v>
      </c>
      <c r="G1" s="415" t="s">
        <v>105</v>
      </c>
      <c r="H1" s="417" t="s">
        <v>369</v>
      </c>
      <c r="I1" s="402" t="s">
        <v>106</v>
      </c>
      <c r="J1" s="409" t="s">
        <v>107</v>
      </c>
      <c r="K1" s="404" t="s">
        <v>370</v>
      </c>
      <c r="L1" s="402" t="s">
        <v>108</v>
      </c>
      <c r="M1" s="402" t="s">
        <v>371</v>
      </c>
      <c r="N1" s="404" t="s">
        <v>372</v>
      </c>
      <c r="O1" s="406" t="s">
        <v>373</v>
      </c>
      <c r="P1" s="408" t="s">
        <v>374</v>
      </c>
      <c r="Q1" s="408"/>
      <c r="R1" s="408"/>
      <c r="S1" s="408"/>
      <c r="T1" s="399" t="s">
        <v>109</v>
      </c>
      <c r="U1" s="399"/>
      <c r="V1" s="399"/>
      <c r="W1" s="399"/>
      <c r="X1" s="400" t="s">
        <v>375</v>
      </c>
      <c r="Y1" s="391" t="s">
        <v>376</v>
      </c>
      <c r="Z1" s="34" t="s">
        <v>377</v>
      </c>
      <c r="AA1" s="393" t="s">
        <v>378</v>
      </c>
      <c r="AB1" s="35" t="s">
        <v>377</v>
      </c>
      <c r="AC1" s="395" t="s">
        <v>110</v>
      </c>
      <c r="AD1" s="397" t="s">
        <v>379</v>
      </c>
      <c r="AE1" s="397"/>
      <c r="AF1" s="398"/>
    </row>
    <row r="2" spans="1:32" s="37" customFormat="1" ht="22.5" customHeight="1">
      <c r="A2" s="412"/>
      <c r="B2" s="392"/>
      <c r="C2" s="392"/>
      <c r="D2" s="392"/>
      <c r="E2" s="414"/>
      <c r="F2" s="416"/>
      <c r="G2" s="416"/>
      <c r="H2" s="418"/>
      <c r="I2" s="403"/>
      <c r="J2" s="410"/>
      <c r="K2" s="405"/>
      <c r="L2" s="403"/>
      <c r="M2" s="403"/>
      <c r="N2" s="405"/>
      <c r="O2" s="407"/>
      <c r="P2" s="38" t="s">
        <v>380</v>
      </c>
      <c r="Q2" s="38" t="s">
        <v>381</v>
      </c>
      <c r="R2" s="38" t="s">
        <v>382</v>
      </c>
      <c r="S2" s="38" t="s">
        <v>383</v>
      </c>
      <c r="T2" s="39" t="s">
        <v>111</v>
      </c>
      <c r="U2" s="39" t="s">
        <v>112</v>
      </c>
      <c r="V2" s="39" t="s">
        <v>101</v>
      </c>
      <c r="W2" s="40" t="s">
        <v>113</v>
      </c>
      <c r="X2" s="401"/>
      <c r="Y2" s="392"/>
      <c r="Z2" s="41" t="s">
        <v>384</v>
      </c>
      <c r="AA2" s="394"/>
      <c r="AB2" s="42" t="s">
        <v>385</v>
      </c>
      <c r="AC2" s="396"/>
      <c r="AD2" s="43">
        <v>40760</v>
      </c>
      <c r="AE2" s="44">
        <v>40761</v>
      </c>
      <c r="AF2" s="45">
        <v>40762</v>
      </c>
    </row>
    <row r="3" spans="1:32" s="37" customFormat="1" ht="22.5" customHeight="1">
      <c r="A3" s="46">
        <v>722</v>
      </c>
      <c r="B3" s="46" t="s">
        <v>99</v>
      </c>
      <c r="C3" s="46">
        <v>1</v>
      </c>
      <c r="D3" s="46" t="s">
        <v>91</v>
      </c>
      <c r="E3" s="47" t="str">
        <f aca="true" t="shared" si="0" ref="E3:E66">B3&amp;"-"&amp;C3&amp;"-"&amp;D3</f>
        <v>あやめ-1-A</v>
      </c>
      <c r="F3" s="48" t="s">
        <v>92</v>
      </c>
      <c r="G3" s="48"/>
      <c r="H3" s="66" t="s">
        <v>26</v>
      </c>
      <c r="I3" s="51" t="s">
        <v>469</v>
      </c>
      <c r="J3" s="52">
        <v>17544</v>
      </c>
      <c r="K3" s="53" t="str">
        <f aca="true" t="shared" si="1" ref="K3:K66">IF(J3="","",DATEDIF(J3,"2011/4/1","y")&amp;"歳")</f>
        <v>63歳</v>
      </c>
      <c r="L3" s="55" t="s">
        <v>82</v>
      </c>
      <c r="M3" s="55" t="str">
        <f aca="true" t="shared" si="2" ref="M3:M66">IF(K3="60歳","還暦",IF(K3="70歳","古希",IF(K3="77歳","喜寿",IF(K3&gt;="80歳","長寿",""))))&amp;IF(W3="優勝",V3&amp;W3,"")</f>
        <v>あやめ優勝</v>
      </c>
      <c r="N3" s="56" t="str">
        <f aca="true" t="shared" si="3" ref="N3:N66">L3&amp;":"&amp;M3</f>
        <v>千葉:あやめ優勝</v>
      </c>
      <c r="O3" s="57">
        <v>12</v>
      </c>
      <c r="P3" s="58">
        <f aca="true" t="shared" si="4" ref="P3:P66">IF(K3&gt;="80歳","○","")</f>
      </c>
      <c r="Q3" s="58">
        <f aca="true" t="shared" si="5" ref="Q3:Q66">IF(K3="77歳","○","")</f>
      </c>
      <c r="R3" s="58">
        <f aca="true" t="shared" si="6" ref="R3:R66">IF(K3="70歳","○","")</f>
      </c>
      <c r="S3" s="58">
        <f aca="true" t="shared" si="7" ref="S3:S66">IF(K3="60歳","○","")</f>
      </c>
      <c r="T3" s="67"/>
      <c r="U3" s="59" t="s">
        <v>92</v>
      </c>
      <c r="V3" s="67" t="s">
        <v>99</v>
      </c>
      <c r="W3" s="68" t="s">
        <v>115</v>
      </c>
      <c r="X3" s="61" t="s">
        <v>805</v>
      </c>
      <c r="Y3" s="70" t="s">
        <v>116</v>
      </c>
      <c r="Z3" s="71"/>
      <c r="AA3" s="63" t="s">
        <v>92</v>
      </c>
      <c r="AB3" s="71"/>
      <c r="AC3" s="153"/>
      <c r="AD3" s="65"/>
      <c r="AE3" s="46"/>
      <c r="AF3" s="46"/>
    </row>
    <row r="4" spans="1:32" s="37" customFormat="1" ht="22.5" customHeight="1">
      <c r="A4" s="46">
        <v>829</v>
      </c>
      <c r="B4" s="46" t="s">
        <v>99</v>
      </c>
      <c r="C4" s="46">
        <v>1</v>
      </c>
      <c r="D4" s="46" t="s">
        <v>94</v>
      </c>
      <c r="E4" s="47" t="str">
        <f t="shared" si="0"/>
        <v>あやめ-1-B</v>
      </c>
      <c r="F4" s="48" t="s">
        <v>92</v>
      </c>
      <c r="G4" s="49"/>
      <c r="H4" s="50" t="s">
        <v>472</v>
      </c>
      <c r="I4" s="51" t="s">
        <v>473</v>
      </c>
      <c r="J4" s="52">
        <v>16845</v>
      </c>
      <c r="K4" s="53" t="str">
        <f t="shared" si="1"/>
        <v>65歳</v>
      </c>
      <c r="L4" s="54" t="s">
        <v>82</v>
      </c>
      <c r="M4" s="55" t="str">
        <f t="shared" si="2"/>
        <v>あやめ優勝</v>
      </c>
      <c r="N4" s="56" t="str">
        <f t="shared" si="3"/>
        <v>千葉:あやめ優勝</v>
      </c>
      <c r="O4" s="57">
        <v>12</v>
      </c>
      <c r="P4" s="58">
        <f t="shared" si="4"/>
      </c>
      <c r="Q4" s="58">
        <f t="shared" si="5"/>
      </c>
      <c r="R4" s="58">
        <f t="shared" si="6"/>
      </c>
      <c r="S4" s="58">
        <f t="shared" si="7"/>
      </c>
      <c r="T4" s="59"/>
      <c r="U4" s="59" t="s">
        <v>92</v>
      </c>
      <c r="V4" s="59" t="s">
        <v>99</v>
      </c>
      <c r="W4" s="60" t="s">
        <v>115</v>
      </c>
      <c r="X4" s="61" t="s">
        <v>805</v>
      </c>
      <c r="Y4" s="62" t="s">
        <v>116</v>
      </c>
      <c r="Z4" s="46"/>
      <c r="AA4" s="63" t="s">
        <v>92</v>
      </c>
      <c r="AB4" s="46"/>
      <c r="AC4" s="153"/>
      <c r="AD4" s="65"/>
      <c r="AE4" s="46"/>
      <c r="AF4" s="46"/>
    </row>
    <row r="5" spans="1:32" s="37" customFormat="1" ht="22.5" customHeight="1">
      <c r="A5" s="46">
        <v>721</v>
      </c>
      <c r="B5" s="46" t="s">
        <v>99</v>
      </c>
      <c r="C5" s="46">
        <v>2</v>
      </c>
      <c r="D5" s="46" t="s">
        <v>91</v>
      </c>
      <c r="E5" s="47" t="str">
        <f t="shared" si="0"/>
        <v>あやめ-2-A</v>
      </c>
      <c r="F5" s="48" t="s">
        <v>92</v>
      </c>
      <c r="G5" s="48"/>
      <c r="H5" s="66" t="s">
        <v>117</v>
      </c>
      <c r="I5" s="51" t="s">
        <v>626</v>
      </c>
      <c r="J5" s="52">
        <v>18049</v>
      </c>
      <c r="K5" s="53" t="str">
        <f t="shared" si="1"/>
        <v>61歳</v>
      </c>
      <c r="L5" s="55" t="s">
        <v>603</v>
      </c>
      <c r="M5" s="55">
        <f t="shared" si="2"/>
      </c>
      <c r="N5" s="56" t="str">
        <f t="shared" si="3"/>
        <v>大阪:</v>
      </c>
      <c r="O5" s="57">
        <v>27</v>
      </c>
      <c r="P5" s="58">
        <f t="shared" si="4"/>
      </c>
      <c r="Q5" s="58">
        <f t="shared" si="5"/>
      </c>
      <c r="R5" s="58">
        <f t="shared" si="6"/>
      </c>
      <c r="S5" s="58">
        <f t="shared" si="7"/>
      </c>
      <c r="T5" s="67" t="s">
        <v>92</v>
      </c>
      <c r="U5" s="59"/>
      <c r="V5" s="67"/>
      <c r="W5" s="68"/>
      <c r="X5" s="61" t="s">
        <v>805</v>
      </c>
      <c r="Y5" s="70" t="s">
        <v>116</v>
      </c>
      <c r="Z5" s="71"/>
      <c r="AA5" s="63" t="s">
        <v>92</v>
      </c>
      <c r="AB5" s="71"/>
      <c r="AC5" s="153"/>
      <c r="AD5" s="65"/>
      <c r="AE5" s="46"/>
      <c r="AF5" s="46"/>
    </row>
    <row r="6" spans="1:32" s="37" customFormat="1" ht="22.5" customHeight="1">
      <c r="A6" s="46">
        <v>830</v>
      </c>
      <c r="B6" s="46" t="s">
        <v>99</v>
      </c>
      <c r="C6" s="46">
        <v>2</v>
      </c>
      <c r="D6" s="46" t="s">
        <v>94</v>
      </c>
      <c r="E6" s="47" t="str">
        <f t="shared" si="0"/>
        <v>あやめ-2-B</v>
      </c>
      <c r="F6" s="48" t="s">
        <v>92</v>
      </c>
      <c r="G6" s="49"/>
      <c r="H6" s="50" t="s">
        <v>118</v>
      </c>
      <c r="I6" s="51" t="s">
        <v>629</v>
      </c>
      <c r="J6" s="52">
        <v>16709</v>
      </c>
      <c r="K6" s="53" t="str">
        <f t="shared" si="1"/>
        <v>65歳</v>
      </c>
      <c r="L6" s="54" t="s">
        <v>603</v>
      </c>
      <c r="M6" s="55">
        <f t="shared" si="2"/>
      </c>
      <c r="N6" s="56" t="str">
        <f t="shared" si="3"/>
        <v>大阪:</v>
      </c>
      <c r="O6" s="57">
        <v>27</v>
      </c>
      <c r="P6" s="58">
        <f t="shared" si="4"/>
      </c>
      <c r="Q6" s="58">
        <f t="shared" si="5"/>
      </c>
      <c r="R6" s="58">
        <f t="shared" si="6"/>
      </c>
      <c r="S6" s="58">
        <f t="shared" si="7"/>
      </c>
      <c r="T6" s="59" t="s">
        <v>92</v>
      </c>
      <c r="U6" s="59"/>
      <c r="V6" s="59"/>
      <c r="W6" s="60"/>
      <c r="X6" s="61" t="s">
        <v>805</v>
      </c>
      <c r="Y6" s="62" t="s">
        <v>116</v>
      </c>
      <c r="Z6" s="46"/>
      <c r="AA6" s="63" t="s">
        <v>92</v>
      </c>
      <c r="AB6" s="46"/>
      <c r="AC6" s="153"/>
      <c r="AD6" s="65"/>
      <c r="AE6" s="46"/>
      <c r="AF6" s="46"/>
    </row>
    <row r="7" spans="1:32" s="37" customFormat="1" ht="22.5" customHeight="1">
      <c r="A7" s="46">
        <v>642</v>
      </c>
      <c r="B7" s="46" t="s">
        <v>99</v>
      </c>
      <c r="C7" s="46">
        <v>3</v>
      </c>
      <c r="D7" s="46" t="s">
        <v>91</v>
      </c>
      <c r="E7" s="47" t="str">
        <f t="shared" si="0"/>
        <v>あやめ-3-A</v>
      </c>
      <c r="F7" s="48" t="s">
        <v>92</v>
      </c>
      <c r="G7" s="48"/>
      <c r="H7" s="66" t="s">
        <v>119</v>
      </c>
      <c r="I7" s="51" t="s">
        <v>719</v>
      </c>
      <c r="J7" s="52">
        <v>18663</v>
      </c>
      <c r="K7" s="53" t="str">
        <f t="shared" si="1"/>
        <v>60歳</v>
      </c>
      <c r="L7" s="55" t="s">
        <v>120</v>
      </c>
      <c r="M7" s="55" t="str">
        <f t="shared" si="2"/>
        <v>還暦</v>
      </c>
      <c r="N7" s="56" t="str">
        <f t="shared" si="3"/>
        <v>島根:還暦</v>
      </c>
      <c r="O7" s="57">
        <v>32</v>
      </c>
      <c r="P7" s="58">
        <f t="shared" si="4"/>
      </c>
      <c r="Q7" s="58">
        <f t="shared" si="5"/>
      </c>
      <c r="R7" s="58">
        <f t="shared" si="6"/>
      </c>
      <c r="S7" s="58" t="str">
        <f t="shared" si="7"/>
        <v>○</v>
      </c>
      <c r="T7" s="67" t="s">
        <v>92</v>
      </c>
      <c r="U7" s="59"/>
      <c r="V7" s="67"/>
      <c r="W7" s="68"/>
      <c r="X7" s="61" t="s">
        <v>805</v>
      </c>
      <c r="Y7" s="70" t="s">
        <v>116</v>
      </c>
      <c r="Z7" s="71" t="s">
        <v>121</v>
      </c>
      <c r="AA7" s="63" t="s">
        <v>92</v>
      </c>
      <c r="AB7" s="71"/>
      <c r="AC7" s="153"/>
      <c r="AD7" s="65"/>
      <c r="AE7" s="46"/>
      <c r="AF7" s="46"/>
    </row>
    <row r="8" spans="1:32" s="37" customFormat="1" ht="22.5" customHeight="1">
      <c r="A8" s="46">
        <v>554</v>
      </c>
      <c r="B8" s="46" t="s">
        <v>99</v>
      </c>
      <c r="C8" s="46">
        <v>3</v>
      </c>
      <c r="D8" s="46" t="s">
        <v>94</v>
      </c>
      <c r="E8" s="47" t="str">
        <f t="shared" si="0"/>
        <v>あやめ-3-B</v>
      </c>
      <c r="F8" s="48" t="s">
        <v>92</v>
      </c>
      <c r="G8" s="49"/>
      <c r="H8" s="50" t="s">
        <v>122</v>
      </c>
      <c r="I8" s="51" t="s">
        <v>708</v>
      </c>
      <c r="J8" s="52">
        <v>18327</v>
      </c>
      <c r="K8" s="53" t="str">
        <f t="shared" si="1"/>
        <v>61歳</v>
      </c>
      <c r="L8" s="54" t="s">
        <v>120</v>
      </c>
      <c r="M8" s="55">
        <f t="shared" si="2"/>
      </c>
      <c r="N8" s="56" t="str">
        <f t="shared" si="3"/>
        <v>島根:</v>
      </c>
      <c r="O8" s="57">
        <v>32</v>
      </c>
      <c r="P8" s="58">
        <f t="shared" si="4"/>
      </c>
      <c r="Q8" s="58">
        <f t="shared" si="5"/>
      </c>
      <c r="R8" s="58">
        <f t="shared" si="6"/>
      </c>
      <c r="S8" s="58">
        <f t="shared" si="7"/>
      </c>
      <c r="T8" s="59" t="s">
        <v>92</v>
      </c>
      <c r="U8" s="59"/>
      <c r="V8" s="59"/>
      <c r="W8" s="60"/>
      <c r="X8" s="61" t="s">
        <v>805</v>
      </c>
      <c r="Y8" s="62" t="s">
        <v>116</v>
      </c>
      <c r="Z8" s="46" t="s">
        <v>121</v>
      </c>
      <c r="AA8" s="63" t="s">
        <v>92</v>
      </c>
      <c r="AB8" s="46" t="s">
        <v>121</v>
      </c>
      <c r="AC8" s="153"/>
      <c r="AD8" s="65"/>
      <c r="AE8" s="46"/>
      <c r="AF8" s="46"/>
    </row>
    <row r="9" spans="1:32" s="37" customFormat="1" ht="22.5" customHeight="1">
      <c r="A9" s="46">
        <v>553</v>
      </c>
      <c r="B9" s="46" t="s">
        <v>99</v>
      </c>
      <c r="C9" s="46">
        <v>4</v>
      </c>
      <c r="D9" s="46" t="s">
        <v>91</v>
      </c>
      <c r="E9" s="47" t="str">
        <f t="shared" si="0"/>
        <v>あやめ-4-A</v>
      </c>
      <c r="F9" s="48" t="s">
        <v>92</v>
      </c>
      <c r="G9" s="48"/>
      <c r="H9" s="66" t="s">
        <v>31</v>
      </c>
      <c r="I9" s="51" t="s">
        <v>480</v>
      </c>
      <c r="J9" s="52">
        <v>17858</v>
      </c>
      <c r="K9" s="53" t="str">
        <f t="shared" si="1"/>
        <v>62歳</v>
      </c>
      <c r="L9" s="55" t="s">
        <v>95</v>
      </c>
      <c r="M9" s="55">
        <f t="shared" si="2"/>
      </c>
      <c r="N9" s="56" t="str">
        <f t="shared" si="3"/>
        <v>東京:</v>
      </c>
      <c r="O9" s="57">
        <v>13</v>
      </c>
      <c r="P9" s="58">
        <f t="shared" si="4"/>
      </c>
      <c r="Q9" s="58">
        <f t="shared" si="5"/>
      </c>
      <c r="R9" s="58">
        <f t="shared" si="6"/>
      </c>
      <c r="S9" s="58">
        <f t="shared" si="7"/>
      </c>
      <c r="T9" s="67"/>
      <c r="U9" s="59" t="s">
        <v>92</v>
      </c>
      <c r="V9" s="67"/>
      <c r="W9" s="68"/>
      <c r="X9" s="61" t="s">
        <v>805</v>
      </c>
      <c r="Y9" s="70" t="s">
        <v>116</v>
      </c>
      <c r="Z9" s="71"/>
      <c r="AA9" s="63" t="s">
        <v>92</v>
      </c>
      <c r="AB9" s="71"/>
      <c r="AC9" s="153"/>
      <c r="AD9" s="65"/>
      <c r="AE9" s="46"/>
      <c r="AF9" s="46"/>
    </row>
    <row r="10" spans="1:32" s="37" customFormat="1" ht="22.5" customHeight="1">
      <c r="A10" s="46">
        <v>641</v>
      </c>
      <c r="B10" s="46" t="s">
        <v>99</v>
      </c>
      <c r="C10" s="46">
        <v>4</v>
      </c>
      <c r="D10" s="46" t="s">
        <v>94</v>
      </c>
      <c r="E10" s="47" t="str">
        <f t="shared" si="0"/>
        <v>あやめ-4-B</v>
      </c>
      <c r="F10" s="48" t="s">
        <v>92</v>
      </c>
      <c r="G10" s="49"/>
      <c r="H10" s="50" t="s">
        <v>446</v>
      </c>
      <c r="I10" s="51" t="s">
        <v>447</v>
      </c>
      <c r="J10" s="52">
        <v>17741</v>
      </c>
      <c r="K10" s="53" t="str">
        <f t="shared" si="1"/>
        <v>62歳</v>
      </c>
      <c r="L10" s="54" t="s">
        <v>20</v>
      </c>
      <c r="M10" s="55">
        <f t="shared" si="2"/>
      </c>
      <c r="N10" s="56" t="str">
        <f t="shared" si="3"/>
        <v>埼玉:</v>
      </c>
      <c r="O10" s="57">
        <v>11</v>
      </c>
      <c r="P10" s="58">
        <f t="shared" si="4"/>
      </c>
      <c r="Q10" s="58">
        <f t="shared" si="5"/>
      </c>
      <c r="R10" s="58">
        <f t="shared" si="6"/>
      </c>
      <c r="S10" s="58">
        <f t="shared" si="7"/>
      </c>
      <c r="T10" s="59"/>
      <c r="U10" s="59" t="s">
        <v>92</v>
      </c>
      <c r="V10" s="59"/>
      <c r="W10" s="60"/>
      <c r="X10" s="61" t="s">
        <v>805</v>
      </c>
      <c r="Y10" s="62" t="s">
        <v>116</v>
      </c>
      <c r="Z10" s="46"/>
      <c r="AA10" s="63" t="s">
        <v>92</v>
      </c>
      <c r="AB10" s="46"/>
      <c r="AC10" s="153"/>
      <c r="AD10" s="65"/>
      <c r="AE10" s="46"/>
      <c r="AF10" s="46"/>
    </row>
    <row r="11" spans="1:32" s="37" customFormat="1" ht="22.5" customHeight="1">
      <c r="A11" s="72">
        <v>751</v>
      </c>
      <c r="B11" s="72" t="s">
        <v>99</v>
      </c>
      <c r="C11" s="72">
        <v>5</v>
      </c>
      <c r="D11" s="72" t="s">
        <v>91</v>
      </c>
      <c r="E11" s="73" t="str">
        <f t="shared" si="0"/>
        <v>あやめ-5-A</v>
      </c>
      <c r="F11" s="74" t="s">
        <v>92</v>
      </c>
      <c r="G11" s="74"/>
      <c r="H11" s="75" t="s">
        <v>123</v>
      </c>
      <c r="I11" s="76" t="s">
        <v>694</v>
      </c>
      <c r="J11" s="77">
        <v>17983</v>
      </c>
      <c r="K11" s="53" t="str">
        <f t="shared" si="1"/>
        <v>62歳</v>
      </c>
      <c r="L11" s="78" t="s">
        <v>124</v>
      </c>
      <c r="M11" s="78">
        <f t="shared" si="2"/>
      </c>
      <c r="N11" s="79" t="str">
        <f t="shared" si="3"/>
        <v>奈良:</v>
      </c>
      <c r="O11" s="80">
        <v>29</v>
      </c>
      <c r="P11" s="81">
        <f t="shared" si="4"/>
      </c>
      <c r="Q11" s="81">
        <f t="shared" si="5"/>
      </c>
      <c r="R11" s="81">
        <f t="shared" si="6"/>
      </c>
      <c r="S11" s="81">
        <f t="shared" si="7"/>
      </c>
      <c r="T11" s="82"/>
      <c r="U11" s="83" t="s">
        <v>92</v>
      </c>
      <c r="V11" s="82" t="s">
        <v>521</v>
      </c>
      <c r="W11" s="84"/>
      <c r="X11" s="61" t="s">
        <v>805</v>
      </c>
      <c r="Y11" s="85" t="s">
        <v>116</v>
      </c>
      <c r="Z11" s="86"/>
      <c r="AA11" s="87" t="s">
        <v>92</v>
      </c>
      <c r="AB11" s="86"/>
      <c r="AC11" s="153"/>
      <c r="AD11" s="36"/>
      <c r="AE11" s="72"/>
      <c r="AF11" s="72"/>
    </row>
    <row r="12" spans="1:32" s="37" customFormat="1" ht="22.5" customHeight="1">
      <c r="A12" s="72">
        <v>569</v>
      </c>
      <c r="B12" s="72" t="s">
        <v>99</v>
      </c>
      <c r="C12" s="72">
        <v>5</v>
      </c>
      <c r="D12" s="72" t="s">
        <v>94</v>
      </c>
      <c r="E12" s="73" t="str">
        <f t="shared" si="0"/>
        <v>あやめ-5-B</v>
      </c>
      <c r="F12" s="74" t="s">
        <v>92</v>
      </c>
      <c r="G12" s="88"/>
      <c r="H12" s="89" t="s">
        <v>125</v>
      </c>
      <c r="I12" s="76" t="s">
        <v>686</v>
      </c>
      <c r="J12" s="77">
        <v>15920</v>
      </c>
      <c r="K12" s="53" t="str">
        <f t="shared" si="1"/>
        <v>67歳</v>
      </c>
      <c r="L12" s="90" t="s">
        <v>124</v>
      </c>
      <c r="M12" s="78">
        <f t="shared" si="2"/>
      </c>
      <c r="N12" s="79" t="str">
        <f t="shared" si="3"/>
        <v>奈良:</v>
      </c>
      <c r="O12" s="80">
        <v>29</v>
      </c>
      <c r="P12" s="81">
        <f t="shared" si="4"/>
      </c>
      <c r="Q12" s="81">
        <f t="shared" si="5"/>
      </c>
      <c r="R12" s="81">
        <f t="shared" si="6"/>
      </c>
      <c r="S12" s="81">
        <f t="shared" si="7"/>
      </c>
      <c r="T12" s="83"/>
      <c r="U12" s="83" t="s">
        <v>92</v>
      </c>
      <c r="V12" s="83" t="s">
        <v>521</v>
      </c>
      <c r="W12" s="91"/>
      <c r="X12" s="61" t="s">
        <v>805</v>
      </c>
      <c r="Y12" s="92" t="s">
        <v>116</v>
      </c>
      <c r="Z12" s="72"/>
      <c r="AA12" s="87" t="s">
        <v>92</v>
      </c>
      <c r="AB12" s="72"/>
      <c r="AC12" s="86"/>
      <c r="AD12" s="36"/>
      <c r="AE12" s="72"/>
      <c r="AF12" s="72"/>
    </row>
    <row r="13" spans="1:32" s="37" customFormat="1" ht="22.5" customHeight="1">
      <c r="A13" s="72">
        <v>698</v>
      </c>
      <c r="B13" s="72" t="s">
        <v>99</v>
      </c>
      <c r="C13" s="72">
        <v>6</v>
      </c>
      <c r="D13" s="72" t="s">
        <v>91</v>
      </c>
      <c r="E13" s="73" t="str">
        <f t="shared" si="0"/>
        <v>あやめ-6-A</v>
      </c>
      <c r="F13" s="74" t="s">
        <v>92</v>
      </c>
      <c r="G13" s="74"/>
      <c r="H13" s="75" t="s">
        <v>126</v>
      </c>
      <c r="I13" s="76" t="s">
        <v>775</v>
      </c>
      <c r="J13" s="77">
        <v>17916</v>
      </c>
      <c r="K13" s="53" t="str">
        <f t="shared" si="1"/>
        <v>62歳</v>
      </c>
      <c r="L13" s="78" t="s">
        <v>127</v>
      </c>
      <c r="M13" s="78">
        <f t="shared" si="2"/>
      </c>
      <c r="N13" s="79" t="str">
        <f t="shared" si="3"/>
        <v>福岡:</v>
      </c>
      <c r="O13" s="80">
        <v>40</v>
      </c>
      <c r="P13" s="81">
        <f t="shared" si="4"/>
      </c>
      <c r="Q13" s="81">
        <f t="shared" si="5"/>
      </c>
      <c r="R13" s="81">
        <f t="shared" si="6"/>
      </c>
      <c r="S13" s="81">
        <f t="shared" si="7"/>
      </c>
      <c r="T13" s="82"/>
      <c r="U13" s="83"/>
      <c r="V13" s="82"/>
      <c r="W13" s="84"/>
      <c r="X13" s="61" t="s">
        <v>805</v>
      </c>
      <c r="Y13" s="85" t="s">
        <v>116</v>
      </c>
      <c r="Z13" s="86"/>
      <c r="AA13" s="87" t="s">
        <v>92</v>
      </c>
      <c r="AB13" s="86"/>
      <c r="AC13" s="86"/>
      <c r="AD13" s="36"/>
      <c r="AE13" s="72"/>
      <c r="AF13" s="72"/>
    </row>
    <row r="14" spans="1:32" s="37" customFormat="1" ht="22.5" customHeight="1">
      <c r="A14" s="72">
        <v>752</v>
      </c>
      <c r="B14" s="72" t="s">
        <v>99</v>
      </c>
      <c r="C14" s="72">
        <v>6</v>
      </c>
      <c r="D14" s="72" t="s">
        <v>94</v>
      </c>
      <c r="E14" s="73" t="str">
        <f t="shared" si="0"/>
        <v>あやめ-6-B</v>
      </c>
      <c r="F14" s="74" t="s">
        <v>92</v>
      </c>
      <c r="G14" s="88"/>
      <c r="H14" s="89" t="s">
        <v>128</v>
      </c>
      <c r="I14" s="76" t="s">
        <v>798</v>
      </c>
      <c r="J14" s="77">
        <v>17434</v>
      </c>
      <c r="K14" s="53" t="str">
        <f t="shared" si="1"/>
        <v>63歳</v>
      </c>
      <c r="L14" s="90" t="s">
        <v>129</v>
      </c>
      <c r="M14" s="78">
        <f t="shared" si="2"/>
      </c>
      <c r="N14" s="79" t="str">
        <f t="shared" si="3"/>
        <v>沖縄:</v>
      </c>
      <c r="O14" s="80">
        <v>47</v>
      </c>
      <c r="P14" s="81">
        <f t="shared" si="4"/>
      </c>
      <c r="Q14" s="81">
        <f t="shared" si="5"/>
      </c>
      <c r="R14" s="81">
        <f t="shared" si="6"/>
      </c>
      <c r="S14" s="81">
        <f t="shared" si="7"/>
      </c>
      <c r="T14" s="83"/>
      <c r="U14" s="83"/>
      <c r="V14" s="83"/>
      <c r="W14" s="91"/>
      <c r="X14" s="61" t="s">
        <v>805</v>
      </c>
      <c r="Y14" s="92" t="s">
        <v>116</v>
      </c>
      <c r="Z14" s="72"/>
      <c r="AA14" s="87" t="s">
        <v>92</v>
      </c>
      <c r="AB14" s="72"/>
      <c r="AC14" s="86"/>
      <c r="AD14" s="36"/>
      <c r="AE14" s="72"/>
      <c r="AF14" s="72"/>
    </row>
    <row r="15" spans="1:32" s="37" customFormat="1" ht="22.5" customHeight="1">
      <c r="A15" s="72">
        <v>841</v>
      </c>
      <c r="B15" s="72" t="s">
        <v>99</v>
      </c>
      <c r="C15" s="72">
        <v>7</v>
      </c>
      <c r="D15" s="72" t="s">
        <v>91</v>
      </c>
      <c r="E15" s="73" t="str">
        <f t="shared" si="0"/>
        <v>あやめ-7-A</v>
      </c>
      <c r="F15" s="74" t="s">
        <v>92</v>
      </c>
      <c r="G15" s="74"/>
      <c r="H15" s="75" t="s">
        <v>130</v>
      </c>
      <c r="I15" s="76" t="s">
        <v>667</v>
      </c>
      <c r="J15" s="77">
        <v>18646</v>
      </c>
      <c r="K15" s="53" t="str">
        <f t="shared" si="1"/>
        <v>60歳</v>
      </c>
      <c r="L15" s="78" t="s">
        <v>131</v>
      </c>
      <c r="M15" s="78" t="str">
        <f t="shared" si="2"/>
        <v>還暦</v>
      </c>
      <c r="N15" s="79" t="str">
        <f t="shared" si="3"/>
        <v>兵庫:還暦</v>
      </c>
      <c r="O15" s="80">
        <v>28</v>
      </c>
      <c r="P15" s="81">
        <f t="shared" si="4"/>
      </c>
      <c r="Q15" s="81">
        <f t="shared" si="5"/>
      </c>
      <c r="R15" s="81">
        <f t="shared" si="6"/>
      </c>
      <c r="S15" s="81" t="str">
        <f t="shared" si="7"/>
        <v>○</v>
      </c>
      <c r="T15" s="82"/>
      <c r="U15" s="83" t="s">
        <v>92</v>
      </c>
      <c r="V15" s="82"/>
      <c r="W15" s="84"/>
      <c r="X15" s="61" t="s">
        <v>805</v>
      </c>
      <c r="Y15" s="85" t="s">
        <v>116</v>
      </c>
      <c r="Z15" s="86"/>
      <c r="AA15" s="87" t="s">
        <v>92</v>
      </c>
      <c r="AB15" s="86"/>
      <c r="AC15" s="86"/>
      <c r="AD15" s="36"/>
      <c r="AE15" s="72"/>
      <c r="AF15" s="72"/>
    </row>
    <row r="16" spans="1:32" s="37" customFormat="1" ht="22.5" customHeight="1">
      <c r="A16" s="72">
        <v>842</v>
      </c>
      <c r="B16" s="72" t="s">
        <v>99</v>
      </c>
      <c r="C16" s="72" t="s">
        <v>843</v>
      </c>
      <c r="D16" s="72" t="s">
        <v>94</v>
      </c>
      <c r="E16" s="73" t="str">
        <f t="shared" si="0"/>
        <v>あやめ-変更7-B</v>
      </c>
      <c r="F16" s="74" t="s">
        <v>92</v>
      </c>
      <c r="G16" s="88"/>
      <c r="H16" s="163" t="s">
        <v>834</v>
      </c>
      <c r="I16" s="76" t="s">
        <v>835</v>
      </c>
      <c r="J16" s="77">
        <v>15605</v>
      </c>
      <c r="K16" s="53" t="str">
        <f t="shared" si="1"/>
        <v>68歳</v>
      </c>
      <c r="L16" s="90" t="s">
        <v>131</v>
      </c>
      <c r="M16" s="78">
        <f t="shared" si="2"/>
      </c>
      <c r="N16" s="79" t="str">
        <f t="shared" si="3"/>
        <v>兵庫:</v>
      </c>
      <c r="O16" s="80">
        <v>28</v>
      </c>
      <c r="P16" s="81">
        <f t="shared" si="4"/>
      </c>
      <c r="Q16" s="81">
        <f t="shared" si="5"/>
      </c>
      <c r="R16" s="81">
        <f t="shared" si="6"/>
      </c>
      <c r="S16" s="81">
        <f t="shared" si="7"/>
      </c>
      <c r="T16" s="83"/>
      <c r="U16" s="83" t="s">
        <v>92</v>
      </c>
      <c r="V16" s="83"/>
      <c r="W16" s="91"/>
      <c r="X16" s="61" t="s">
        <v>805</v>
      </c>
      <c r="Y16" s="92" t="s">
        <v>116</v>
      </c>
      <c r="Z16" s="72"/>
      <c r="AA16" s="87" t="s">
        <v>92</v>
      </c>
      <c r="AB16" s="72"/>
      <c r="AC16" s="86" t="s">
        <v>836</v>
      </c>
      <c r="AD16" s="36"/>
      <c r="AE16" s="72"/>
      <c r="AF16" s="72"/>
    </row>
    <row r="17" spans="1:32" s="37" customFormat="1" ht="22.5" customHeight="1">
      <c r="A17" s="72">
        <v>570</v>
      </c>
      <c r="B17" s="72" t="s">
        <v>99</v>
      </c>
      <c r="C17" s="72">
        <v>8</v>
      </c>
      <c r="D17" s="72" t="s">
        <v>91</v>
      </c>
      <c r="E17" s="73" t="str">
        <f t="shared" si="0"/>
        <v>あやめ-8-A</v>
      </c>
      <c r="F17" s="74" t="s">
        <v>92</v>
      </c>
      <c r="G17" s="74"/>
      <c r="H17" s="75" t="s">
        <v>132</v>
      </c>
      <c r="I17" s="76" t="s">
        <v>759</v>
      </c>
      <c r="J17" s="77">
        <v>18450</v>
      </c>
      <c r="K17" s="53" t="str">
        <f t="shared" si="1"/>
        <v>60歳</v>
      </c>
      <c r="L17" s="78" t="s">
        <v>133</v>
      </c>
      <c r="M17" s="78" t="str">
        <f t="shared" si="2"/>
        <v>還暦</v>
      </c>
      <c r="N17" s="79" t="str">
        <f t="shared" si="3"/>
        <v>香川:還暦</v>
      </c>
      <c r="O17" s="80">
        <v>37</v>
      </c>
      <c r="P17" s="81">
        <f t="shared" si="4"/>
      </c>
      <c r="Q17" s="81">
        <f t="shared" si="5"/>
      </c>
      <c r="R17" s="81">
        <f t="shared" si="6"/>
      </c>
      <c r="S17" s="81" t="str">
        <f t="shared" si="7"/>
        <v>○</v>
      </c>
      <c r="T17" s="82" t="s">
        <v>92</v>
      </c>
      <c r="U17" s="83"/>
      <c r="V17" s="82"/>
      <c r="W17" s="84"/>
      <c r="X17" s="61" t="s">
        <v>805</v>
      </c>
      <c r="Y17" s="85" t="s">
        <v>116</v>
      </c>
      <c r="Z17" s="86"/>
      <c r="AA17" s="87" t="s">
        <v>92</v>
      </c>
      <c r="AB17" s="86"/>
      <c r="AC17" s="86"/>
      <c r="AD17" s="36"/>
      <c r="AE17" s="72"/>
      <c r="AF17" s="72"/>
    </row>
    <row r="18" spans="1:32" s="37" customFormat="1" ht="22.5" customHeight="1">
      <c r="A18" s="72">
        <v>586</v>
      </c>
      <c r="B18" s="72" t="s">
        <v>99</v>
      </c>
      <c r="C18" s="72">
        <v>8</v>
      </c>
      <c r="D18" s="72" t="s">
        <v>94</v>
      </c>
      <c r="E18" s="73" t="str">
        <f t="shared" si="0"/>
        <v>あやめ-8-B</v>
      </c>
      <c r="F18" s="74" t="s">
        <v>92</v>
      </c>
      <c r="G18" s="88"/>
      <c r="H18" s="89" t="s">
        <v>134</v>
      </c>
      <c r="I18" s="76" t="s">
        <v>772</v>
      </c>
      <c r="J18" s="77">
        <v>17640</v>
      </c>
      <c r="K18" s="53" t="str">
        <f t="shared" si="1"/>
        <v>62歳</v>
      </c>
      <c r="L18" s="90" t="s">
        <v>135</v>
      </c>
      <c r="M18" s="78">
        <f t="shared" si="2"/>
      </c>
      <c r="N18" s="79" t="str">
        <f t="shared" si="3"/>
        <v>高知:</v>
      </c>
      <c r="O18" s="80">
        <v>39</v>
      </c>
      <c r="P18" s="81">
        <f t="shared" si="4"/>
      </c>
      <c r="Q18" s="81">
        <f t="shared" si="5"/>
      </c>
      <c r="R18" s="81">
        <f t="shared" si="6"/>
      </c>
      <c r="S18" s="81">
        <f t="shared" si="7"/>
      </c>
      <c r="T18" s="83" t="s">
        <v>92</v>
      </c>
      <c r="U18" s="83"/>
      <c r="V18" s="83"/>
      <c r="W18" s="91"/>
      <c r="X18" s="61" t="s">
        <v>805</v>
      </c>
      <c r="Y18" s="92" t="s">
        <v>116</v>
      </c>
      <c r="Z18" s="72"/>
      <c r="AA18" s="87" t="s">
        <v>92</v>
      </c>
      <c r="AB18" s="72"/>
      <c r="AC18" s="86"/>
      <c r="AD18" s="36"/>
      <c r="AE18" s="72"/>
      <c r="AF18" s="72"/>
    </row>
    <row r="19" spans="1:32" s="37" customFormat="1" ht="22.5" customHeight="1">
      <c r="A19" s="72">
        <v>662</v>
      </c>
      <c r="B19" s="72" t="s">
        <v>99</v>
      </c>
      <c r="C19" s="72">
        <v>9</v>
      </c>
      <c r="D19" s="72" t="s">
        <v>91</v>
      </c>
      <c r="E19" s="73" t="str">
        <f t="shared" si="0"/>
        <v>あやめ-9-A</v>
      </c>
      <c r="F19" s="74" t="s">
        <v>92</v>
      </c>
      <c r="G19" s="74"/>
      <c r="H19" s="75" t="s">
        <v>136</v>
      </c>
      <c r="I19" s="76" t="s">
        <v>702</v>
      </c>
      <c r="J19" s="77">
        <v>16361</v>
      </c>
      <c r="K19" s="53" t="str">
        <f t="shared" si="1"/>
        <v>66歳</v>
      </c>
      <c r="L19" s="78" t="s">
        <v>137</v>
      </c>
      <c r="M19" s="78">
        <f t="shared" si="2"/>
      </c>
      <c r="N19" s="79" t="str">
        <f t="shared" si="3"/>
        <v>鳥取:</v>
      </c>
      <c r="O19" s="80">
        <v>31</v>
      </c>
      <c r="P19" s="81">
        <f t="shared" si="4"/>
      </c>
      <c r="Q19" s="81">
        <f t="shared" si="5"/>
      </c>
      <c r="R19" s="81">
        <f t="shared" si="6"/>
      </c>
      <c r="S19" s="81">
        <f t="shared" si="7"/>
      </c>
      <c r="T19" s="82" t="s">
        <v>92</v>
      </c>
      <c r="U19" s="83"/>
      <c r="V19" s="82"/>
      <c r="W19" s="84"/>
      <c r="X19" s="61" t="s">
        <v>805</v>
      </c>
      <c r="Y19" s="85" t="s">
        <v>116</v>
      </c>
      <c r="Z19" s="86"/>
      <c r="AA19" s="87" t="s">
        <v>92</v>
      </c>
      <c r="AB19" s="86"/>
      <c r="AC19" s="86"/>
      <c r="AD19" s="36"/>
      <c r="AE19" s="72"/>
      <c r="AF19" s="72"/>
    </row>
    <row r="20" spans="1:32" s="37" customFormat="1" ht="22.5" customHeight="1">
      <c r="A20" s="72">
        <v>585</v>
      </c>
      <c r="B20" s="72" t="s">
        <v>99</v>
      </c>
      <c r="C20" s="72">
        <v>9</v>
      </c>
      <c r="D20" s="72" t="s">
        <v>94</v>
      </c>
      <c r="E20" s="73" t="str">
        <f t="shared" si="0"/>
        <v>あやめ-9-B</v>
      </c>
      <c r="F20" s="74" t="s">
        <v>92</v>
      </c>
      <c r="G20" s="88"/>
      <c r="H20" s="89" t="s">
        <v>138</v>
      </c>
      <c r="I20" s="76" t="s">
        <v>703</v>
      </c>
      <c r="J20" s="77">
        <v>17731</v>
      </c>
      <c r="K20" s="53" t="str">
        <f t="shared" si="1"/>
        <v>62歳</v>
      </c>
      <c r="L20" s="90" t="s">
        <v>137</v>
      </c>
      <c r="M20" s="78">
        <f t="shared" si="2"/>
      </c>
      <c r="N20" s="79" t="str">
        <f t="shared" si="3"/>
        <v>鳥取:</v>
      </c>
      <c r="O20" s="80">
        <v>31</v>
      </c>
      <c r="P20" s="81">
        <f t="shared" si="4"/>
      </c>
      <c r="Q20" s="81">
        <f t="shared" si="5"/>
      </c>
      <c r="R20" s="81">
        <f t="shared" si="6"/>
      </c>
      <c r="S20" s="81">
        <f t="shared" si="7"/>
      </c>
      <c r="T20" s="83" t="s">
        <v>92</v>
      </c>
      <c r="U20" s="83"/>
      <c r="V20" s="83"/>
      <c r="W20" s="91"/>
      <c r="X20" s="61" t="s">
        <v>805</v>
      </c>
      <c r="Y20" s="92" t="s">
        <v>116</v>
      </c>
      <c r="Z20" s="72"/>
      <c r="AA20" s="87" t="s">
        <v>92</v>
      </c>
      <c r="AB20" s="72"/>
      <c r="AC20" s="86"/>
      <c r="AD20" s="36"/>
      <c r="AE20" s="72"/>
      <c r="AF20" s="72"/>
    </row>
    <row r="21" spans="1:32" s="37" customFormat="1" ht="22.5" customHeight="1">
      <c r="A21" s="72">
        <v>661</v>
      </c>
      <c r="B21" s="72" t="s">
        <v>99</v>
      </c>
      <c r="C21" s="72" t="s">
        <v>829</v>
      </c>
      <c r="D21" s="72" t="s">
        <v>91</v>
      </c>
      <c r="E21" s="73" t="str">
        <f t="shared" si="0"/>
        <v>あやめ-変更10-A</v>
      </c>
      <c r="F21" s="74" t="s">
        <v>92</v>
      </c>
      <c r="G21" s="74"/>
      <c r="H21" s="164" t="s">
        <v>831</v>
      </c>
      <c r="I21" s="76" t="s">
        <v>832</v>
      </c>
      <c r="J21" s="77">
        <v>18313</v>
      </c>
      <c r="K21" s="53" t="str">
        <f t="shared" si="1"/>
        <v>61歳</v>
      </c>
      <c r="L21" s="165" t="s">
        <v>833</v>
      </c>
      <c r="M21" s="78">
        <f t="shared" si="2"/>
      </c>
      <c r="N21" s="79" t="str">
        <f t="shared" si="3"/>
        <v>愛知:</v>
      </c>
      <c r="O21" s="80">
        <v>21</v>
      </c>
      <c r="P21" s="81">
        <f t="shared" si="4"/>
      </c>
      <c r="Q21" s="81">
        <f t="shared" si="5"/>
      </c>
      <c r="R21" s="81">
        <f t="shared" si="6"/>
      </c>
      <c r="S21" s="81">
        <f t="shared" si="7"/>
      </c>
      <c r="T21" s="82" t="s">
        <v>92</v>
      </c>
      <c r="U21" s="83"/>
      <c r="V21" s="82"/>
      <c r="W21" s="84"/>
      <c r="X21" s="61" t="s">
        <v>805</v>
      </c>
      <c r="Y21" s="85" t="s">
        <v>116</v>
      </c>
      <c r="Z21" s="86"/>
      <c r="AA21" s="87" t="s">
        <v>92</v>
      </c>
      <c r="AB21" s="86"/>
      <c r="AC21" s="86" t="s">
        <v>846</v>
      </c>
      <c r="AD21" s="36"/>
      <c r="AE21" s="72"/>
      <c r="AF21" s="72"/>
    </row>
    <row r="22" spans="1:32" s="37" customFormat="1" ht="22.5" customHeight="1">
      <c r="A22" s="72">
        <v>801</v>
      </c>
      <c r="B22" s="72" t="s">
        <v>99</v>
      </c>
      <c r="C22" s="72">
        <v>10</v>
      </c>
      <c r="D22" s="72" t="s">
        <v>94</v>
      </c>
      <c r="E22" s="73" t="str">
        <f t="shared" si="0"/>
        <v>あやめ-10-B</v>
      </c>
      <c r="F22" s="74" t="s">
        <v>92</v>
      </c>
      <c r="G22" s="88"/>
      <c r="H22" s="89" t="s">
        <v>532</v>
      </c>
      <c r="I22" s="76" t="s">
        <v>533</v>
      </c>
      <c r="J22" s="77">
        <v>16887</v>
      </c>
      <c r="K22" s="53" t="str">
        <f t="shared" si="1"/>
        <v>65歳</v>
      </c>
      <c r="L22" s="90" t="s">
        <v>60</v>
      </c>
      <c r="M22" s="78">
        <f t="shared" si="2"/>
      </c>
      <c r="N22" s="79" t="str">
        <f t="shared" si="3"/>
        <v>岐阜:</v>
      </c>
      <c r="O22" s="80">
        <v>21</v>
      </c>
      <c r="P22" s="81">
        <f t="shared" si="4"/>
      </c>
      <c r="Q22" s="81">
        <f t="shared" si="5"/>
      </c>
      <c r="R22" s="81">
        <f t="shared" si="6"/>
      </c>
      <c r="S22" s="81">
        <f t="shared" si="7"/>
      </c>
      <c r="T22" s="83" t="s">
        <v>92</v>
      </c>
      <c r="U22" s="83"/>
      <c r="V22" s="83"/>
      <c r="W22" s="91"/>
      <c r="X22" s="61" t="s">
        <v>805</v>
      </c>
      <c r="Y22" s="92" t="s">
        <v>116</v>
      </c>
      <c r="Z22" s="72"/>
      <c r="AA22" s="87" t="s">
        <v>92</v>
      </c>
      <c r="AB22" s="72"/>
      <c r="AC22" s="86"/>
      <c r="AD22" s="36"/>
      <c r="AE22" s="72"/>
      <c r="AF22" s="72"/>
    </row>
    <row r="23" spans="1:32" s="37" customFormat="1" ht="22.5" customHeight="1">
      <c r="A23" s="72">
        <v>812</v>
      </c>
      <c r="B23" s="72" t="s">
        <v>99</v>
      </c>
      <c r="C23" s="72">
        <v>11</v>
      </c>
      <c r="D23" s="72" t="s">
        <v>91</v>
      </c>
      <c r="E23" s="73" t="str">
        <f t="shared" si="0"/>
        <v>あやめ-11-A</v>
      </c>
      <c r="F23" s="74" t="s">
        <v>92</v>
      </c>
      <c r="G23" s="74"/>
      <c r="H23" s="75" t="s">
        <v>33</v>
      </c>
      <c r="I23" s="76" t="s">
        <v>485</v>
      </c>
      <c r="J23" s="77">
        <v>17482</v>
      </c>
      <c r="K23" s="53" t="str">
        <f t="shared" si="1"/>
        <v>63歳</v>
      </c>
      <c r="L23" s="78" t="s">
        <v>95</v>
      </c>
      <c r="M23" s="78">
        <f t="shared" si="2"/>
      </c>
      <c r="N23" s="79" t="str">
        <f t="shared" si="3"/>
        <v>東京:</v>
      </c>
      <c r="O23" s="80">
        <v>13</v>
      </c>
      <c r="P23" s="81">
        <f t="shared" si="4"/>
      </c>
      <c r="Q23" s="81">
        <f t="shared" si="5"/>
      </c>
      <c r="R23" s="81">
        <f t="shared" si="6"/>
      </c>
      <c r="S23" s="81">
        <f t="shared" si="7"/>
      </c>
      <c r="T23" s="82"/>
      <c r="U23" s="83" t="s">
        <v>92</v>
      </c>
      <c r="V23" s="82"/>
      <c r="W23" s="84"/>
      <c r="X23" s="61" t="s">
        <v>805</v>
      </c>
      <c r="Y23" s="85" t="s">
        <v>116</v>
      </c>
      <c r="Z23" s="86"/>
      <c r="AA23" s="87" t="s">
        <v>92</v>
      </c>
      <c r="AB23" s="86"/>
      <c r="AC23" s="86"/>
      <c r="AD23" s="36"/>
      <c r="AE23" s="72"/>
      <c r="AF23" s="72"/>
    </row>
    <row r="24" spans="1:32" s="37" customFormat="1" ht="22.5" customHeight="1">
      <c r="A24" s="72">
        <v>811</v>
      </c>
      <c r="B24" s="72" t="s">
        <v>99</v>
      </c>
      <c r="C24" s="72">
        <v>11</v>
      </c>
      <c r="D24" s="72" t="s">
        <v>94</v>
      </c>
      <c r="E24" s="73" t="str">
        <f t="shared" si="0"/>
        <v>あやめ-11-B</v>
      </c>
      <c r="F24" s="74" t="s">
        <v>92</v>
      </c>
      <c r="G24" s="88"/>
      <c r="H24" s="89" t="s">
        <v>488</v>
      </c>
      <c r="I24" s="76" t="s">
        <v>489</v>
      </c>
      <c r="J24" s="77">
        <v>14989</v>
      </c>
      <c r="K24" s="53" t="str">
        <f t="shared" si="1"/>
        <v>70歳</v>
      </c>
      <c r="L24" s="90" t="s">
        <v>95</v>
      </c>
      <c r="M24" s="78" t="str">
        <f t="shared" si="2"/>
        <v>古希</v>
      </c>
      <c r="N24" s="79" t="str">
        <f t="shared" si="3"/>
        <v>東京:古希</v>
      </c>
      <c r="O24" s="80">
        <v>13</v>
      </c>
      <c r="P24" s="81">
        <f t="shared" si="4"/>
      </c>
      <c r="Q24" s="81">
        <f t="shared" si="5"/>
      </c>
      <c r="R24" s="81" t="str">
        <f t="shared" si="6"/>
        <v>○</v>
      </c>
      <c r="S24" s="81">
        <f t="shared" si="7"/>
      </c>
      <c r="T24" s="83"/>
      <c r="U24" s="83" t="s">
        <v>92</v>
      </c>
      <c r="V24" s="83"/>
      <c r="W24" s="91"/>
      <c r="X24" s="61" t="s">
        <v>805</v>
      </c>
      <c r="Y24" s="92" t="s">
        <v>116</v>
      </c>
      <c r="Z24" s="72"/>
      <c r="AA24" s="87" t="s">
        <v>92</v>
      </c>
      <c r="AB24" s="72"/>
      <c r="AC24" s="86"/>
      <c r="AD24" s="36"/>
      <c r="AE24" s="72"/>
      <c r="AF24" s="72"/>
    </row>
    <row r="25" spans="1:32" s="37" customFormat="1" ht="22.5" customHeight="1">
      <c r="A25" s="72">
        <v>697</v>
      </c>
      <c r="B25" s="72" t="s">
        <v>99</v>
      </c>
      <c r="C25" s="72">
        <v>12</v>
      </c>
      <c r="D25" s="72" t="s">
        <v>91</v>
      </c>
      <c r="E25" s="73" t="str">
        <f t="shared" si="0"/>
        <v>あやめ-12-A</v>
      </c>
      <c r="F25" s="74" t="s">
        <v>92</v>
      </c>
      <c r="G25" s="74"/>
      <c r="H25" s="75" t="s">
        <v>139</v>
      </c>
      <c r="I25" s="76" t="s">
        <v>597</v>
      </c>
      <c r="J25" s="77">
        <v>17774</v>
      </c>
      <c r="K25" s="53" t="str">
        <f t="shared" si="1"/>
        <v>62歳</v>
      </c>
      <c r="L25" s="78" t="s">
        <v>598</v>
      </c>
      <c r="M25" s="78">
        <f t="shared" si="2"/>
      </c>
      <c r="N25" s="79" t="str">
        <f t="shared" si="3"/>
        <v>京都:</v>
      </c>
      <c r="O25" s="80">
        <v>26</v>
      </c>
      <c r="P25" s="81">
        <f t="shared" si="4"/>
      </c>
      <c r="Q25" s="81">
        <f t="shared" si="5"/>
      </c>
      <c r="R25" s="81">
        <f t="shared" si="6"/>
      </c>
      <c r="S25" s="81">
        <f t="shared" si="7"/>
      </c>
      <c r="T25" s="82"/>
      <c r="U25" s="83" t="s">
        <v>92</v>
      </c>
      <c r="V25" s="82"/>
      <c r="W25" s="84"/>
      <c r="X25" s="61" t="s">
        <v>805</v>
      </c>
      <c r="Y25" s="85" t="s">
        <v>116</v>
      </c>
      <c r="Z25" s="86"/>
      <c r="AA25" s="87" t="s">
        <v>92</v>
      </c>
      <c r="AB25" s="86"/>
      <c r="AC25" s="86"/>
      <c r="AD25" s="36"/>
      <c r="AE25" s="72"/>
      <c r="AF25" s="72"/>
    </row>
    <row r="26" spans="1:32" s="37" customFormat="1" ht="22.5" customHeight="1">
      <c r="A26" s="72">
        <v>742</v>
      </c>
      <c r="B26" s="72" t="s">
        <v>99</v>
      </c>
      <c r="C26" s="72">
        <v>12</v>
      </c>
      <c r="D26" s="72" t="s">
        <v>94</v>
      </c>
      <c r="E26" s="73" t="str">
        <f t="shared" si="0"/>
        <v>あやめ-12-B</v>
      </c>
      <c r="F26" s="74" t="s">
        <v>92</v>
      </c>
      <c r="G26" s="88"/>
      <c r="H26" s="89" t="s">
        <v>140</v>
      </c>
      <c r="I26" s="76" t="s">
        <v>573</v>
      </c>
      <c r="J26" s="77">
        <v>17632</v>
      </c>
      <c r="K26" s="53" t="str">
        <f t="shared" si="1"/>
        <v>62歳</v>
      </c>
      <c r="L26" s="90" t="s">
        <v>574</v>
      </c>
      <c r="M26" s="78">
        <f t="shared" si="2"/>
      </c>
      <c r="N26" s="79" t="str">
        <f t="shared" si="3"/>
        <v>京都:</v>
      </c>
      <c r="O26" s="80">
        <v>26</v>
      </c>
      <c r="P26" s="81">
        <f t="shared" si="4"/>
      </c>
      <c r="Q26" s="81">
        <f t="shared" si="5"/>
      </c>
      <c r="R26" s="81">
        <f t="shared" si="6"/>
      </c>
      <c r="S26" s="81">
        <f t="shared" si="7"/>
      </c>
      <c r="T26" s="83"/>
      <c r="U26" s="83" t="s">
        <v>92</v>
      </c>
      <c r="V26" s="83"/>
      <c r="W26" s="91"/>
      <c r="X26" s="61" t="s">
        <v>805</v>
      </c>
      <c r="Y26" s="92" t="s">
        <v>116</v>
      </c>
      <c r="Z26" s="72"/>
      <c r="AA26" s="87" t="s">
        <v>92</v>
      </c>
      <c r="AB26" s="72"/>
      <c r="AC26" s="86"/>
      <c r="AD26" s="36"/>
      <c r="AE26" s="72"/>
      <c r="AF26" s="72"/>
    </row>
    <row r="27" spans="1:32" s="37" customFormat="1" ht="22.5" customHeight="1">
      <c r="A27" s="72">
        <v>676</v>
      </c>
      <c r="B27" s="72" t="s">
        <v>99</v>
      </c>
      <c r="C27" s="72">
        <v>13</v>
      </c>
      <c r="D27" s="72" t="s">
        <v>91</v>
      </c>
      <c r="E27" s="73" t="str">
        <f t="shared" si="0"/>
        <v>あやめ-13-A</v>
      </c>
      <c r="F27" s="74" t="s">
        <v>92</v>
      </c>
      <c r="G27" s="74"/>
      <c r="H27" s="75" t="s">
        <v>1</v>
      </c>
      <c r="I27" s="76" t="s">
        <v>396</v>
      </c>
      <c r="J27" s="77">
        <v>18260</v>
      </c>
      <c r="K27" s="53" t="str">
        <f t="shared" si="1"/>
        <v>61歳</v>
      </c>
      <c r="L27" s="78" t="s">
        <v>79</v>
      </c>
      <c r="M27" s="78">
        <f t="shared" si="2"/>
      </c>
      <c r="N27" s="79" t="str">
        <f t="shared" si="3"/>
        <v>北海道:</v>
      </c>
      <c r="O27" s="80">
        <v>1</v>
      </c>
      <c r="P27" s="81">
        <f t="shared" si="4"/>
      </c>
      <c r="Q27" s="81">
        <f t="shared" si="5"/>
      </c>
      <c r="R27" s="81">
        <f t="shared" si="6"/>
      </c>
      <c r="S27" s="81">
        <f t="shared" si="7"/>
      </c>
      <c r="T27" s="82" t="s">
        <v>92</v>
      </c>
      <c r="U27" s="83"/>
      <c r="V27" s="82"/>
      <c r="W27" s="84"/>
      <c r="X27" s="61" t="s">
        <v>805</v>
      </c>
      <c r="Y27" s="85" t="s">
        <v>116</v>
      </c>
      <c r="Z27" s="86"/>
      <c r="AA27" s="87" t="s">
        <v>92</v>
      </c>
      <c r="AB27" s="86"/>
      <c r="AC27" s="86"/>
      <c r="AD27" s="36"/>
      <c r="AE27" s="72"/>
      <c r="AF27" s="72"/>
    </row>
    <row r="28" spans="1:32" s="37" customFormat="1" ht="22.5" customHeight="1">
      <c r="A28" s="72">
        <v>741</v>
      </c>
      <c r="B28" s="72" t="s">
        <v>99</v>
      </c>
      <c r="C28" s="72">
        <v>13</v>
      </c>
      <c r="D28" s="72" t="s">
        <v>94</v>
      </c>
      <c r="E28" s="73" t="str">
        <f t="shared" si="0"/>
        <v>あやめ-13-B</v>
      </c>
      <c r="F28" s="74" t="s">
        <v>92</v>
      </c>
      <c r="G28" s="88"/>
      <c r="H28" s="163" t="s">
        <v>394</v>
      </c>
      <c r="I28" s="76" t="s">
        <v>395</v>
      </c>
      <c r="J28" s="77">
        <v>18459</v>
      </c>
      <c r="K28" s="53" t="str">
        <f t="shared" si="1"/>
        <v>60歳</v>
      </c>
      <c r="L28" s="90" t="s">
        <v>79</v>
      </c>
      <c r="M28" s="78" t="str">
        <f t="shared" si="2"/>
        <v>還暦</v>
      </c>
      <c r="N28" s="79" t="str">
        <f t="shared" si="3"/>
        <v>北海道:還暦</v>
      </c>
      <c r="O28" s="80">
        <v>1</v>
      </c>
      <c r="P28" s="81">
        <f t="shared" si="4"/>
      </c>
      <c r="Q28" s="81">
        <f t="shared" si="5"/>
      </c>
      <c r="R28" s="81">
        <f t="shared" si="6"/>
      </c>
      <c r="S28" s="81" t="str">
        <f t="shared" si="7"/>
        <v>○</v>
      </c>
      <c r="T28" s="83" t="s">
        <v>92</v>
      </c>
      <c r="U28" s="83"/>
      <c r="V28" s="83"/>
      <c r="W28" s="91"/>
      <c r="X28" s="61" t="s">
        <v>805</v>
      </c>
      <c r="Y28" s="92" t="s">
        <v>116</v>
      </c>
      <c r="Z28" s="72"/>
      <c r="AA28" s="87" t="s">
        <v>92</v>
      </c>
      <c r="AB28" s="72"/>
      <c r="AC28" s="86"/>
      <c r="AD28" s="36"/>
      <c r="AE28" s="72"/>
      <c r="AF28" s="72"/>
    </row>
    <row r="29" spans="1:32" s="37" customFormat="1" ht="22.5" customHeight="1">
      <c r="A29" s="72">
        <v>675</v>
      </c>
      <c r="B29" s="72" t="s">
        <v>99</v>
      </c>
      <c r="C29" s="72">
        <v>14</v>
      </c>
      <c r="D29" s="72" t="s">
        <v>91</v>
      </c>
      <c r="E29" s="73" t="str">
        <f t="shared" si="0"/>
        <v>あやめ-14-A</v>
      </c>
      <c r="F29" s="74" t="s">
        <v>92</v>
      </c>
      <c r="G29" s="74"/>
      <c r="H29" s="75" t="s">
        <v>141</v>
      </c>
      <c r="I29" s="76" t="s">
        <v>612</v>
      </c>
      <c r="J29" s="77">
        <v>17400</v>
      </c>
      <c r="K29" s="53" t="str">
        <f t="shared" si="1"/>
        <v>63歳</v>
      </c>
      <c r="L29" s="78" t="s">
        <v>603</v>
      </c>
      <c r="M29" s="78">
        <f t="shared" si="2"/>
      </c>
      <c r="N29" s="79" t="str">
        <f t="shared" si="3"/>
        <v>大阪:</v>
      </c>
      <c r="O29" s="80">
        <v>27</v>
      </c>
      <c r="P29" s="81">
        <f t="shared" si="4"/>
      </c>
      <c r="Q29" s="81">
        <f t="shared" si="5"/>
      </c>
      <c r="R29" s="81">
        <f t="shared" si="6"/>
      </c>
      <c r="S29" s="81">
        <f t="shared" si="7"/>
      </c>
      <c r="T29" s="82"/>
      <c r="U29" s="83"/>
      <c r="V29" s="82"/>
      <c r="W29" s="84"/>
      <c r="X29" s="61" t="s">
        <v>805</v>
      </c>
      <c r="Y29" s="85" t="s">
        <v>116</v>
      </c>
      <c r="Z29" s="86"/>
      <c r="AA29" s="87" t="s">
        <v>92</v>
      </c>
      <c r="AB29" s="86"/>
      <c r="AC29" s="86"/>
      <c r="AD29" s="36"/>
      <c r="AE29" s="72"/>
      <c r="AF29" s="72"/>
    </row>
    <row r="30" spans="1:32" s="37" customFormat="1" ht="22.5" customHeight="1">
      <c r="A30" s="72">
        <v>627</v>
      </c>
      <c r="B30" s="72" t="s">
        <v>99</v>
      </c>
      <c r="C30" s="72">
        <v>14</v>
      </c>
      <c r="D30" s="72" t="s">
        <v>94</v>
      </c>
      <c r="E30" s="73" t="str">
        <f t="shared" si="0"/>
        <v>あやめ-14-B</v>
      </c>
      <c r="F30" s="74" t="s">
        <v>92</v>
      </c>
      <c r="G30" s="88"/>
      <c r="H30" s="89" t="s">
        <v>142</v>
      </c>
      <c r="I30" s="76" t="s">
        <v>610</v>
      </c>
      <c r="J30" s="77">
        <v>15938</v>
      </c>
      <c r="K30" s="53" t="str">
        <f t="shared" si="1"/>
        <v>67歳</v>
      </c>
      <c r="L30" s="90" t="s">
        <v>603</v>
      </c>
      <c r="M30" s="78">
        <f t="shared" si="2"/>
      </c>
      <c r="N30" s="79" t="str">
        <f t="shared" si="3"/>
        <v>大阪:</v>
      </c>
      <c r="O30" s="80">
        <v>27</v>
      </c>
      <c r="P30" s="81">
        <f t="shared" si="4"/>
      </c>
      <c r="Q30" s="81">
        <f t="shared" si="5"/>
      </c>
      <c r="R30" s="81">
        <f t="shared" si="6"/>
      </c>
      <c r="S30" s="81">
        <f t="shared" si="7"/>
      </c>
      <c r="T30" s="83"/>
      <c r="U30" s="83"/>
      <c r="V30" s="83" t="s">
        <v>611</v>
      </c>
      <c r="W30" s="91"/>
      <c r="X30" s="61" t="s">
        <v>805</v>
      </c>
      <c r="Y30" s="92" t="s">
        <v>116</v>
      </c>
      <c r="Z30" s="72"/>
      <c r="AA30" s="87" t="s">
        <v>92</v>
      </c>
      <c r="AB30" s="72"/>
      <c r="AC30" s="86"/>
      <c r="AD30" s="36"/>
      <c r="AE30" s="72"/>
      <c r="AF30" s="72"/>
    </row>
    <row r="31" spans="1:32" s="37" customFormat="1" ht="22.5" customHeight="1">
      <c r="A31" s="72">
        <v>861</v>
      </c>
      <c r="B31" s="72" t="s">
        <v>99</v>
      </c>
      <c r="C31" s="72">
        <v>15</v>
      </c>
      <c r="D31" s="72" t="s">
        <v>91</v>
      </c>
      <c r="E31" s="73" t="str">
        <f t="shared" si="0"/>
        <v>あやめ-15-A</v>
      </c>
      <c r="F31" s="74" t="s">
        <v>92</v>
      </c>
      <c r="G31" s="74"/>
      <c r="H31" s="75" t="s">
        <v>36</v>
      </c>
      <c r="I31" s="76" t="s">
        <v>499</v>
      </c>
      <c r="J31" s="77">
        <v>18415</v>
      </c>
      <c r="K31" s="53" t="str">
        <f t="shared" si="1"/>
        <v>60歳</v>
      </c>
      <c r="L31" s="78" t="s">
        <v>80</v>
      </c>
      <c r="M31" s="78" t="str">
        <f t="shared" si="2"/>
        <v>還暦</v>
      </c>
      <c r="N31" s="79" t="str">
        <f t="shared" si="3"/>
        <v>神奈川:還暦</v>
      </c>
      <c r="O31" s="80">
        <v>14</v>
      </c>
      <c r="P31" s="81">
        <f t="shared" si="4"/>
      </c>
      <c r="Q31" s="81">
        <f t="shared" si="5"/>
      </c>
      <c r="R31" s="81">
        <f t="shared" si="6"/>
      </c>
      <c r="S31" s="81" t="str">
        <f t="shared" si="7"/>
        <v>○</v>
      </c>
      <c r="T31" s="82" t="s">
        <v>92</v>
      </c>
      <c r="U31" s="83"/>
      <c r="V31" s="82"/>
      <c r="W31" s="84"/>
      <c r="X31" s="61" t="s">
        <v>805</v>
      </c>
      <c r="Y31" s="85" t="s">
        <v>116</v>
      </c>
      <c r="Z31" s="86"/>
      <c r="AA31" s="87" t="s">
        <v>92</v>
      </c>
      <c r="AB31" s="86"/>
      <c r="AC31" s="86"/>
      <c r="AD31" s="36"/>
      <c r="AE31" s="72"/>
      <c r="AF31" s="72"/>
    </row>
    <row r="32" spans="1:32" s="37" customFormat="1" ht="22.5" customHeight="1">
      <c r="A32" s="72">
        <v>728</v>
      </c>
      <c r="B32" s="72" t="s">
        <v>99</v>
      </c>
      <c r="C32" s="72">
        <v>15</v>
      </c>
      <c r="D32" s="72" t="s">
        <v>94</v>
      </c>
      <c r="E32" s="73" t="str">
        <f t="shared" si="0"/>
        <v>あやめ-15-B</v>
      </c>
      <c r="F32" s="74" t="s">
        <v>92</v>
      </c>
      <c r="G32" s="88"/>
      <c r="H32" s="89" t="s">
        <v>503</v>
      </c>
      <c r="I32" s="76" t="s">
        <v>504</v>
      </c>
      <c r="J32" s="77">
        <v>17458</v>
      </c>
      <c r="K32" s="53" t="str">
        <f t="shared" si="1"/>
        <v>63歳</v>
      </c>
      <c r="L32" s="90" t="s">
        <v>80</v>
      </c>
      <c r="M32" s="78">
        <f t="shared" si="2"/>
      </c>
      <c r="N32" s="79" t="str">
        <f t="shared" si="3"/>
        <v>神奈川:</v>
      </c>
      <c r="O32" s="80">
        <v>14</v>
      </c>
      <c r="P32" s="81">
        <f t="shared" si="4"/>
      </c>
      <c r="Q32" s="81">
        <f t="shared" si="5"/>
      </c>
      <c r="R32" s="81">
        <f t="shared" si="6"/>
      </c>
      <c r="S32" s="81">
        <f t="shared" si="7"/>
      </c>
      <c r="T32" s="83" t="s">
        <v>92</v>
      </c>
      <c r="U32" s="83"/>
      <c r="V32" s="83"/>
      <c r="W32" s="91"/>
      <c r="X32" s="61" t="s">
        <v>805</v>
      </c>
      <c r="Y32" s="92" t="s">
        <v>116</v>
      </c>
      <c r="Z32" s="72"/>
      <c r="AA32" s="87" t="s">
        <v>92</v>
      </c>
      <c r="AB32" s="72"/>
      <c r="AC32" s="86"/>
      <c r="AD32" s="36"/>
      <c r="AE32" s="72"/>
      <c r="AF32" s="72"/>
    </row>
    <row r="33" spans="1:32" s="37" customFormat="1" ht="22.5" customHeight="1">
      <c r="A33" s="72">
        <v>862</v>
      </c>
      <c r="B33" s="72" t="s">
        <v>99</v>
      </c>
      <c r="C33" s="72">
        <v>16</v>
      </c>
      <c r="D33" s="72" t="s">
        <v>91</v>
      </c>
      <c r="E33" s="73" t="str">
        <f t="shared" si="0"/>
        <v>あやめ-16-A</v>
      </c>
      <c r="F33" s="74" t="s">
        <v>92</v>
      </c>
      <c r="G33" s="74"/>
      <c r="H33" s="75" t="s">
        <v>143</v>
      </c>
      <c r="I33" s="76" t="s">
        <v>779</v>
      </c>
      <c r="J33" s="77">
        <v>17603</v>
      </c>
      <c r="K33" s="53" t="str">
        <f t="shared" si="1"/>
        <v>63歳</v>
      </c>
      <c r="L33" s="78" t="s">
        <v>144</v>
      </c>
      <c r="M33" s="78">
        <f t="shared" si="2"/>
      </c>
      <c r="N33" s="79" t="str">
        <f t="shared" si="3"/>
        <v>佐賀:</v>
      </c>
      <c r="O33" s="80">
        <v>41</v>
      </c>
      <c r="P33" s="81">
        <f t="shared" si="4"/>
      </c>
      <c r="Q33" s="81">
        <f t="shared" si="5"/>
      </c>
      <c r="R33" s="81">
        <f t="shared" si="6"/>
      </c>
      <c r="S33" s="81">
        <f t="shared" si="7"/>
      </c>
      <c r="T33" s="82" t="s">
        <v>92</v>
      </c>
      <c r="U33" s="83"/>
      <c r="V33" s="82"/>
      <c r="W33" s="84"/>
      <c r="X33" s="61" t="s">
        <v>805</v>
      </c>
      <c r="Y33" s="85" t="s">
        <v>116</v>
      </c>
      <c r="Z33" s="86"/>
      <c r="AA33" s="87" t="s">
        <v>92</v>
      </c>
      <c r="AB33" s="86"/>
      <c r="AC33" s="86"/>
      <c r="AD33" s="36"/>
      <c r="AE33" s="72"/>
      <c r="AF33" s="72"/>
    </row>
    <row r="34" spans="1:32" s="37" customFormat="1" ht="22.5" customHeight="1">
      <c r="A34" s="72">
        <v>628</v>
      </c>
      <c r="B34" s="72" t="s">
        <v>99</v>
      </c>
      <c r="C34" s="72">
        <v>16</v>
      </c>
      <c r="D34" s="72" t="s">
        <v>94</v>
      </c>
      <c r="E34" s="73" t="str">
        <f t="shared" si="0"/>
        <v>あやめ-16-B</v>
      </c>
      <c r="F34" s="74" t="s">
        <v>92</v>
      </c>
      <c r="G34" s="88"/>
      <c r="H34" s="89" t="s">
        <v>145</v>
      </c>
      <c r="I34" s="76" t="s">
        <v>778</v>
      </c>
      <c r="J34" s="77">
        <v>15110</v>
      </c>
      <c r="K34" s="53" t="str">
        <f t="shared" si="1"/>
        <v>69歳</v>
      </c>
      <c r="L34" s="90" t="s">
        <v>144</v>
      </c>
      <c r="M34" s="78">
        <f t="shared" si="2"/>
      </c>
      <c r="N34" s="79" t="str">
        <f t="shared" si="3"/>
        <v>佐賀:</v>
      </c>
      <c r="O34" s="80">
        <v>41</v>
      </c>
      <c r="P34" s="81">
        <f t="shared" si="4"/>
      </c>
      <c r="Q34" s="81">
        <f t="shared" si="5"/>
      </c>
      <c r="R34" s="81">
        <f t="shared" si="6"/>
      </c>
      <c r="S34" s="81">
        <f t="shared" si="7"/>
      </c>
      <c r="T34" s="83" t="s">
        <v>92</v>
      </c>
      <c r="U34" s="83"/>
      <c r="V34" s="83"/>
      <c r="W34" s="91"/>
      <c r="X34" s="61" t="s">
        <v>805</v>
      </c>
      <c r="Y34" s="92" t="s">
        <v>116</v>
      </c>
      <c r="Z34" s="72"/>
      <c r="AA34" s="87" t="s">
        <v>92</v>
      </c>
      <c r="AB34" s="72"/>
      <c r="AC34" s="86"/>
      <c r="AD34" s="36"/>
      <c r="AE34" s="72"/>
      <c r="AF34" s="72"/>
    </row>
    <row r="35" spans="1:32" s="37" customFormat="1" ht="22.5" customHeight="1">
      <c r="A35" s="46">
        <v>576</v>
      </c>
      <c r="B35" s="46" t="s">
        <v>99</v>
      </c>
      <c r="C35" s="46">
        <v>17</v>
      </c>
      <c r="D35" s="46" t="s">
        <v>91</v>
      </c>
      <c r="E35" s="47" t="str">
        <f t="shared" si="0"/>
        <v>あやめ-17-A</v>
      </c>
      <c r="F35" s="48" t="s">
        <v>92</v>
      </c>
      <c r="G35" s="48"/>
      <c r="H35" s="66" t="s">
        <v>146</v>
      </c>
      <c r="I35" s="51" t="s">
        <v>660</v>
      </c>
      <c r="J35" s="52">
        <v>17615</v>
      </c>
      <c r="K35" s="53" t="str">
        <f t="shared" si="1"/>
        <v>63歳</v>
      </c>
      <c r="L35" s="55" t="s">
        <v>131</v>
      </c>
      <c r="M35" s="55">
        <f t="shared" si="2"/>
      </c>
      <c r="N35" s="56" t="str">
        <f t="shared" si="3"/>
        <v>兵庫:</v>
      </c>
      <c r="O35" s="57">
        <v>28</v>
      </c>
      <c r="P35" s="58">
        <f t="shared" si="4"/>
      </c>
      <c r="Q35" s="58">
        <f t="shared" si="5"/>
      </c>
      <c r="R35" s="58">
        <f t="shared" si="6"/>
      </c>
      <c r="S35" s="58">
        <f t="shared" si="7"/>
      </c>
      <c r="T35" s="67"/>
      <c r="U35" s="59" t="s">
        <v>92</v>
      </c>
      <c r="V35" s="67" t="s">
        <v>521</v>
      </c>
      <c r="W35" s="68"/>
      <c r="X35" s="61" t="s">
        <v>805</v>
      </c>
      <c r="Y35" s="70" t="s">
        <v>116</v>
      </c>
      <c r="Z35" s="71"/>
      <c r="AA35" s="63" t="s">
        <v>92</v>
      </c>
      <c r="AB35" s="71"/>
      <c r="AC35" s="153"/>
      <c r="AD35" s="65"/>
      <c r="AE35" s="46"/>
      <c r="AF35" s="46"/>
    </row>
    <row r="36" spans="1:32" s="37" customFormat="1" ht="22.5" customHeight="1">
      <c r="A36" s="46">
        <v>575</v>
      </c>
      <c r="B36" s="46" t="s">
        <v>99</v>
      </c>
      <c r="C36" s="46">
        <v>17</v>
      </c>
      <c r="D36" s="46" t="s">
        <v>94</v>
      </c>
      <c r="E36" s="47" t="str">
        <f t="shared" si="0"/>
        <v>あやめ-17-B</v>
      </c>
      <c r="F36" s="48" t="s">
        <v>92</v>
      </c>
      <c r="G36" s="49"/>
      <c r="H36" s="50" t="s">
        <v>147</v>
      </c>
      <c r="I36" s="51" t="s">
        <v>656</v>
      </c>
      <c r="J36" s="52">
        <v>17648</v>
      </c>
      <c r="K36" s="53" t="str">
        <f t="shared" si="1"/>
        <v>62歳</v>
      </c>
      <c r="L36" s="54" t="s">
        <v>131</v>
      </c>
      <c r="M36" s="55">
        <f t="shared" si="2"/>
      </c>
      <c r="N36" s="56" t="str">
        <f t="shared" si="3"/>
        <v>兵庫:</v>
      </c>
      <c r="O36" s="57">
        <v>28</v>
      </c>
      <c r="P36" s="58">
        <f t="shared" si="4"/>
      </c>
      <c r="Q36" s="58">
        <f t="shared" si="5"/>
      </c>
      <c r="R36" s="58">
        <f t="shared" si="6"/>
      </c>
      <c r="S36" s="58">
        <f t="shared" si="7"/>
      </c>
      <c r="T36" s="59" t="s">
        <v>92</v>
      </c>
      <c r="U36" s="59"/>
      <c r="V36" s="59"/>
      <c r="W36" s="60"/>
      <c r="X36" s="61" t="s">
        <v>805</v>
      </c>
      <c r="Y36" s="62" t="s">
        <v>116</v>
      </c>
      <c r="Z36" s="46"/>
      <c r="AA36" s="63" t="s">
        <v>92</v>
      </c>
      <c r="AB36" s="46"/>
      <c r="AC36" s="153"/>
      <c r="AD36" s="65"/>
      <c r="AE36" s="46"/>
      <c r="AF36" s="46"/>
    </row>
    <row r="37" spans="1:32" s="37" customFormat="1" ht="22.5" customHeight="1">
      <c r="A37" s="46">
        <v>771</v>
      </c>
      <c r="B37" s="46" t="s">
        <v>99</v>
      </c>
      <c r="C37" s="46">
        <v>18</v>
      </c>
      <c r="D37" s="46" t="s">
        <v>91</v>
      </c>
      <c r="E37" s="47" t="str">
        <f t="shared" si="0"/>
        <v>あやめ-18-A</v>
      </c>
      <c r="F37" s="48" t="s">
        <v>92</v>
      </c>
      <c r="G37" s="48"/>
      <c r="H37" s="66" t="s">
        <v>148</v>
      </c>
      <c r="I37" s="51" t="s">
        <v>728</v>
      </c>
      <c r="J37" s="52">
        <v>18417</v>
      </c>
      <c r="K37" s="53" t="str">
        <f t="shared" si="1"/>
        <v>60歳</v>
      </c>
      <c r="L37" s="55" t="s">
        <v>149</v>
      </c>
      <c r="M37" s="55" t="str">
        <f t="shared" si="2"/>
        <v>還暦</v>
      </c>
      <c r="N37" s="56" t="str">
        <f t="shared" si="3"/>
        <v>広島:還暦</v>
      </c>
      <c r="O37" s="57">
        <v>34</v>
      </c>
      <c r="P37" s="58">
        <f t="shared" si="4"/>
      </c>
      <c r="Q37" s="58">
        <f t="shared" si="5"/>
      </c>
      <c r="R37" s="58">
        <f t="shared" si="6"/>
      </c>
      <c r="S37" s="58" t="str">
        <f t="shared" si="7"/>
        <v>○</v>
      </c>
      <c r="T37" s="67" t="s">
        <v>92</v>
      </c>
      <c r="U37" s="59"/>
      <c r="V37" s="67"/>
      <c r="W37" s="68"/>
      <c r="X37" s="61" t="s">
        <v>805</v>
      </c>
      <c r="Y37" s="70" t="s">
        <v>116</v>
      </c>
      <c r="Z37" s="71"/>
      <c r="AA37" s="63" t="s">
        <v>92</v>
      </c>
      <c r="AB37" s="71"/>
      <c r="AC37" s="153"/>
      <c r="AD37" s="65"/>
      <c r="AE37" s="46"/>
      <c r="AF37" s="46"/>
    </row>
    <row r="38" spans="1:32" s="37" customFormat="1" ht="22.5" customHeight="1">
      <c r="A38" s="46">
        <v>772</v>
      </c>
      <c r="B38" s="46" t="s">
        <v>99</v>
      </c>
      <c r="C38" s="46">
        <v>18</v>
      </c>
      <c r="D38" s="46" t="s">
        <v>94</v>
      </c>
      <c r="E38" s="47" t="str">
        <f t="shared" si="0"/>
        <v>あやめ-18-B</v>
      </c>
      <c r="F38" s="48" t="s">
        <v>92</v>
      </c>
      <c r="G38" s="49"/>
      <c r="H38" s="50" t="s">
        <v>150</v>
      </c>
      <c r="I38" s="51" t="s">
        <v>726</v>
      </c>
      <c r="J38" s="52">
        <v>17991</v>
      </c>
      <c r="K38" s="53" t="str">
        <f t="shared" si="1"/>
        <v>61歳</v>
      </c>
      <c r="L38" s="54" t="s">
        <v>149</v>
      </c>
      <c r="M38" s="55">
        <f t="shared" si="2"/>
      </c>
      <c r="N38" s="56" t="str">
        <f t="shared" si="3"/>
        <v>広島:</v>
      </c>
      <c r="O38" s="57">
        <v>34</v>
      </c>
      <c r="P38" s="58">
        <f t="shared" si="4"/>
      </c>
      <c r="Q38" s="58">
        <f t="shared" si="5"/>
      </c>
      <c r="R38" s="58">
        <f t="shared" si="6"/>
      </c>
      <c r="S38" s="58">
        <f t="shared" si="7"/>
      </c>
      <c r="T38" s="59"/>
      <c r="U38" s="59" t="s">
        <v>92</v>
      </c>
      <c r="V38" s="59"/>
      <c r="W38" s="60"/>
      <c r="X38" s="61" t="s">
        <v>805</v>
      </c>
      <c r="Y38" s="62" t="s">
        <v>116</v>
      </c>
      <c r="Z38" s="46"/>
      <c r="AA38" s="63" t="s">
        <v>92</v>
      </c>
      <c r="AB38" s="46"/>
      <c r="AC38" s="153"/>
      <c r="AD38" s="65"/>
      <c r="AE38" s="46"/>
      <c r="AF38" s="46"/>
    </row>
    <row r="39" spans="1:32" s="37" customFormat="1" ht="22.5" customHeight="1">
      <c r="A39" s="46">
        <v>589</v>
      </c>
      <c r="B39" s="46" t="s">
        <v>99</v>
      </c>
      <c r="C39" s="46">
        <v>19</v>
      </c>
      <c r="D39" s="46" t="s">
        <v>91</v>
      </c>
      <c r="E39" s="47" t="str">
        <f t="shared" si="0"/>
        <v>あやめ-19-A</v>
      </c>
      <c r="F39" s="48" t="s">
        <v>92</v>
      </c>
      <c r="G39" s="48"/>
      <c r="H39" s="66" t="s">
        <v>151</v>
      </c>
      <c r="I39" s="51" t="s">
        <v>631</v>
      </c>
      <c r="J39" s="52">
        <v>17176</v>
      </c>
      <c r="K39" s="53" t="str">
        <f t="shared" si="1"/>
        <v>64歳</v>
      </c>
      <c r="L39" s="55" t="s">
        <v>603</v>
      </c>
      <c r="M39" s="55">
        <f t="shared" si="2"/>
      </c>
      <c r="N39" s="56" t="str">
        <f t="shared" si="3"/>
        <v>大阪:</v>
      </c>
      <c r="O39" s="57">
        <v>27</v>
      </c>
      <c r="P39" s="58">
        <f t="shared" si="4"/>
      </c>
      <c r="Q39" s="58">
        <f t="shared" si="5"/>
      </c>
      <c r="R39" s="58">
        <f t="shared" si="6"/>
      </c>
      <c r="S39" s="58">
        <f t="shared" si="7"/>
      </c>
      <c r="T39" s="67"/>
      <c r="U39" s="59" t="s">
        <v>92</v>
      </c>
      <c r="V39" s="67"/>
      <c r="W39" s="68"/>
      <c r="X39" s="61" t="s">
        <v>805</v>
      </c>
      <c r="Y39" s="70" t="s">
        <v>116</v>
      </c>
      <c r="Z39" s="71"/>
      <c r="AA39" s="63" t="s">
        <v>92</v>
      </c>
      <c r="AB39" s="71"/>
      <c r="AC39" s="153"/>
      <c r="AD39" s="65"/>
      <c r="AE39" s="46"/>
      <c r="AF39" s="46"/>
    </row>
    <row r="40" spans="1:32" s="37" customFormat="1" ht="22.5" customHeight="1">
      <c r="A40" s="46">
        <v>821</v>
      </c>
      <c r="B40" s="46" t="s">
        <v>99</v>
      </c>
      <c r="C40" s="46">
        <v>19</v>
      </c>
      <c r="D40" s="46" t="s">
        <v>94</v>
      </c>
      <c r="E40" s="47" t="str">
        <f t="shared" si="0"/>
        <v>あやめ-19-B</v>
      </c>
      <c r="F40" s="48" t="s">
        <v>92</v>
      </c>
      <c r="G40" s="49"/>
      <c r="H40" s="50" t="s">
        <v>152</v>
      </c>
      <c r="I40" s="51" t="s">
        <v>635</v>
      </c>
      <c r="J40" s="52">
        <v>17534</v>
      </c>
      <c r="K40" s="53" t="str">
        <f t="shared" si="1"/>
        <v>63歳</v>
      </c>
      <c r="L40" s="54" t="s">
        <v>603</v>
      </c>
      <c r="M40" s="55">
        <f t="shared" si="2"/>
      </c>
      <c r="N40" s="56" t="str">
        <f t="shared" si="3"/>
        <v>大阪:</v>
      </c>
      <c r="O40" s="57">
        <v>27</v>
      </c>
      <c r="P40" s="58">
        <f t="shared" si="4"/>
      </c>
      <c r="Q40" s="58">
        <f t="shared" si="5"/>
      </c>
      <c r="R40" s="58">
        <f t="shared" si="6"/>
      </c>
      <c r="S40" s="58">
        <f t="shared" si="7"/>
      </c>
      <c r="T40" s="59"/>
      <c r="U40" s="59" t="s">
        <v>92</v>
      </c>
      <c r="V40" s="59"/>
      <c r="W40" s="60"/>
      <c r="X40" s="61" t="s">
        <v>805</v>
      </c>
      <c r="Y40" s="62" t="s">
        <v>116</v>
      </c>
      <c r="Z40" s="46"/>
      <c r="AA40" s="63" t="s">
        <v>92</v>
      </c>
      <c r="AB40" s="46"/>
      <c r="AC40" s="153"/>
      <c r="AD40" s="65"/>
      <c r="AE40" s="46"/>
      <c r="AF40" s="46"/>
    </row>
    <row r="41" spans="1:32" s="37" customFormat="1" ht="22.5" customHeight="1">
      <c r="A41" s="46">
        <v>822</v>
      </c>
      <c r="B41" s="46" t="s">
        <v>99</v>
      </c>
      <c r="C41" s="46">
        <v>20</v>
      </c>
      <c r="D41" s="46" t="s">
        <v>91</v>
      </c>
      <c r="E41" s="47" t="str">
        <f t="shared" si="0"/>
        <v>あやめ-20-A</v>
      </c>
      <c r="F41" s="48" t="s">
        <v>92</v>
      </c>
      <c r="G41" s="48"/>
      <c r="H41" s="66" t="s">
        <v>153</v>
      </c>
      <c r="I41" s="51" t="s">
        <v>748</v>
      </c>
      <c r="J41" s="52">
        <v>16084</v>
      </c>
      <c r="K41" s="53" t="str">
        <f t="shared" si="1"/>
        <v>67歳</v>
      </c>
      <c r="L41" s="55" t="s">
        <v>154</v>
      </c>
      <c r="M41" s="55">
        <f t="shared" si="2"/>
      </c>
      <c r="N41" s="56" t="str">
        <f t="shared" si="3"/>
        <v>徳島:</v>
      </c>
      <c r="O41" s="57">
        <v>36</v>
      </c>
      <c r="P41" s="58">
        <f t="shared" si="4"/>
      </c>
      <c r="Q41" s="58">
        <f t="shared" si="5"/>
      </c>
      <c r="R41" s="58">
        <f t="shared" si="6"/>
      </c>
      <c r="S41" s="58">
        <f t="shared" si="7"/>
      </c>
      <c r="T41" s="67" t="s">
        <v>92</v>
      </c>
      <c r="U41" s="59"/>
      <c r="V41" s="67"/>
      <c r="W41" s="68"/>
      <c r="X41" s="61" t="s">
        <v>805</v>
      </c>
      <c r="Y41" s="70" t="s">
        <v>116</v>
      </c>
      <c r="Z41" s="71"/>
      <c r="AA41" s="63" t="s">
        <v>92</v>
      </c>
      <c r="AB41" s="71"/>
      <c r="AC41" s="153"/>
      <c r="AD41" s="65"/>
      <c r="AE41" s="46"/>
      <c r="AF41" s="46"/>
    </row>
    <row r="42" spans="1:32" s="37" customFormat="1" ht="22.5" customHeight="1">
      <c r="A42" s="46">
        <v>867</v>
      </c>
      <c r="B42" s="46" t="s">
        <v>99</v>
      </c>
      <c r="C42" s="46">
        <v>20</v>
      </c>
      <c r="D42" s="46" t="s">
        <v>94</v>
      </c>
      <c r="E42" s="47" t="str">
        <f t="shared" si="0"/>
        <v>あやめ-20-B</v>
      </c>
      <c r="F42" s="48" t="s">
        <v>92</v>
      </c>
      <c r="G42" s="49"/>
      <c r="H42" s="50" t="s">
        <v>155</v>
      </c>
      <c r="I42" s="51" t="s">
        <v>747</v>
      </c>
      <c r="J42" s="52">
        <v>17549</v>
      </c>
      <c r="K42" s="53" t="str">
        <f t="shared" si="1"/>
        <v>63歳</v>
      </c>
      <c r="L42" s="54" t="s">
        <v>154</v>
      </c>
      <c r="M42" s="55">
        <f t="shared" si="2"/>
      </c>
      <c r="N42" s="56" t="str">
        <f t="shared" si="3"/>
        <v>徳島:</v>
      </c>
      <c r="O42" s="57">
        <v>36</v>
      </c>
      <c r="P42" s="58">
        <f t="shared" si="4"/>
      </c>
      <c r="Q42" s="58">
        <f t="shared" si="5"/>
      </c>
      <c r="R42" s="58">
        <f t="shared" si="6"/>
      </c>
      <c r="S42" s="58">
        <f t="shared" si="7"/>
      </c>
      <c r="T42" s="59" t="s">
        <v>92</v>
      </c>
      <c r="U42" s="59"/>
      <c r="V42" s="59"/>
      <c r="W42" s="60"/>
      <c r="X42" s="61" t="s">
        <v>805</v>
      </c>
      <c r="Y42" s="62" t="s">
        <v>116</v>
      </c>
      <c r="Z42" s="46"/>
      <c r="AA42" s="63" t="s">
        <v>92</v>
      </c>
      <c r="AB42" s="46"/>
      <c r="AC42" s="153"/>
      <c r="AD42" s="65"/>
      <c r="AE42" s="46"/>
      <c r="AF42" s="46"/>
    </row>
    <row r="43" spans="1:32" s="37" customFormat="1" ht="22.5" customHeight="1">
      <c r="A43" s="46">
        <v>536</v>
      </c>
      <c r="B43" s="46" t="s">
        <v>99</v>
      </c>
      <c r="C43" s="46">
        <v>21</v>
      </c>
      <c r="D43" s="46" t="s">
        <v>91</v>
      </c>
      <c r="E43" s="47" t="str">
        <f t="shared" si="0"/>
        <v>あやめ-21-A</v>
      </c>
      <c r="F43" s="48" t="s">
        <v>92</v>
      </c>
      <c r="G43" s="48"/>
      <c r="H43" s="66" t="s">
        <v>156</v>
      </c>
      <c r="I43" s="51" t="s">
        <v>399</v>
      </c>
      <c r="J43" s="52">
        <v>18265</v>
      </c>
      <c r="K43" s="53" t="str">
        <f t="shared" si="1"/>
        <v>61歳</v>
      </c>
      <c r="L43" s="55" t="s">
        <v>7</v>
      </c>
      <c r="M43" s="55">
        <f t="shared" si="2"/>
      </c>
      <c r="N43" s="56" t="str">
        <f t="shared" si="3"/>
        <v>岩手:</v>
      </c>
      <c r="O43" s="57">
        <v>3</v>
      </c>
      <c r="P43" s="58">
        <f t="shared" si="4"/>
      </c>
      <c r="Q43" s="58">
        <f t="shared" si="5"/>
      </c>
      <c r="R43" s="58">
        <f t="shared" si="6"/>
      </c>
      <c r="S43" s="58">
        <f t="shared" si="7"/>
      </c>
      <c r="T43" s="67" t="s">
        <v>92</v>
      </c>
      <c r="U43" s="59"/>
      <c r="V43" s="67"/>
      <c r="W43" s="68"/>
      <c r="X43" s="61" t="s">
        <v>805</v>
      </c>
      <c r="Y43" s="70" t="s">
        <v>116</v>
      </c>
      <c r="Z43" s="71"/>
      <c r="AA43" s="63" t="s">
        <v>92</v>
      </c>
      <c r="AB43" s="71"/>
      <c r="AC43" s="153" t="s">
        <v>822</v>
      </c>
      <c r="AD43" s="65"/>
      <c r="AE43" s="46"/>
      <c r="AF43" s="46"/>
    </row>
    <row r="44" spans="1:32" s="37" customFormat="1" ht="22.5" customHeight="1">
      <c r="A44" s="46">
        <v>590</v>
      </c>
      <c r="B44" s="46" t="s">
        <v>99</v>
      </c>
      <c r="C44" s="46">
        <v>21</v>
      </c>
      <c r="D44" s="46" t="s">
        <v>94</v>
      </c>
      <c r="E44" s="47" t="str">
        <f t="shared" si="0"/>
        <v>あやめ-21-B</v>
      </c>
      <c r="F44" s="48" t="s">
        <v>92</v>
      </c>
      <c r="G44" s="49"/>
      <c r="H44" s="50" t="s">
        <v>407</v>
      </c>
      <c r="I44" s="51" t="s">
        <v>408</v>
      </c>
      <c r="J44" s="52">
        <v>16984</v>
      </c>
      <c r="K44" s="53" t="str">
        <f t="shared" si="1"/>
        <v>64歳</v>
      </c>
      <c r="L44" s="54" t="s">
        <v>7</v>
      </c>
      <c r="M44" s="55">
        <f t="shared" si="2"/>
      </c>
      <c r="N44" s="56" t="str">
        <f t="shared" si="3"/>
        <v>岩手:</v>
      </c>
      <c r="O44" s="57">
        <v>3</v>
      </c>
      <c r="P44" s="58">
        <f t="shared" si="4"/>
      </c>
      <c r="Q44" s="58">
        <f t="shared" si="5"/>
      </c>
      <c r="R44" s="58">
        <f t="shared" si="6"/>
      </c>
      <c r="S44" s="58">
        <f t="shared" si="7"/>
      </c>
      <c r="T44" s="59"/>
      <c r="U44" s="59" t="s">
        <v>92</v>
      </c>
      <c r="V44" s="59"/>
      <c r="W44" s="60"/>
      <c r="X44" s="61" t="s">
        <v>805</v>
      </c>
      <c r="Y44" s="62" t="s">
        <v>116</v>
      </c>
      <c r="Z44" s="46"/>
      <c r="AA44" s="63" t="s">
        <v>92</v>
      </c>
      <c r="AB44" s="46"/>
      <c r="AC44" s="153" t="s">
        <v>822</v>
      </c>
      <c r="AD44" s="65"/>
      <c r="AE44" s="46"/>
      <c r="AF44" s="46"/>
    </row>
    <row r="45" spans="1:32" s="37" customFormat="1" ht="22.5" customHeight="1">
      <c r="A45" s="46">
        <v>747</v>
      </c>
      <c r="B45" s="46" t="s">
        <v>99</v>
      </c>
      <c r="C45" s="46">
        <v>22</v>
      </c>
      <c r="D45" s="46" t="s">
        <v>91</v>
      </c>
      <c r="E45" s="47" t="str">
        <f t="shared" si="0"/>
        <v>あやめ-22-A</v>
      </c>
      <c r="F45" s="48" t="s">
        <v>92</v>
      </c>
      <c r="G45" s="48"/>
      <c r="H45" s="66" t="s">
        <v>157</v>
      </c>
      <c r="I45" s="51" t="s">
        <v>627</v>
      </c>
      <c r="J45" s="52">
        <v>18224</v>
      </c>
      <c r="K45" s="53" t="str">
        <f t="shared" si="1"/>
        <v>61歳</v>
      </c>
      <c r="L45" s="55" t="s">
        <v>603</v>
      </c>
      <c r="M45" s="55">
        <f t="shared" si="2"/>
      </c>
      <c r="N45" s="56" t="str">
        <f t="shared" si="3"/>
        <v>大阪:</v>
      </c>
      <c r="O45" s="57">
        <v>27</v>
      </c>
      <c r="P45" s="58">
        <f t="shared" si="4"/>
      </c>
      <c r="Q45" s="58">
        <f t="shared" si="5"/>
      </c>
      <c r="R45" s="58">
        <f t="shared" si="6"/>
      </c>
      <c r="S45" s="58">
        <f t="shared" si="7"/>
      </c>
      <c r="T45" s="67"/>
      <c r="U45" s="59" t="s">
        <v>92</v>
      </c>
      <c r="V45" s="67"/>
      <c r="W45" s="68"/>
      <c r="X45" s="61" t="s">
        <v>805</v>
      </c>
      <c r="Y45" s="70" t="s">
        <v>116</v>
      </c>
      <c r="Z45" s="71"/>
      <c r="AA45" s="63" t="s">
        <v>92</v>
      </c>
      <c r="AB45" s="71"/>
      <c r="AC45" s="153"/>
      <c r="AD45" s="65"/>
      <c r="AE45" s="46"/>
      <c r="AF45" s="46"/>
    </row>
    <row r="46" spans="1:32" s="37" customFormat="1" ht="22.5" customHeight="1">
      <c r="A46" s="46">
        <v>606</v>
      </c>
      <c r="B46" s="46" t="s">
        <v>99</v>
      </c>
      <c r="C46" s="46">
        <v>22</v>
      </c>
      <c r="D46" s="46" t="s">
        <v>94</v>
      </c>
      <c r="E46" s="47" t="str">
        <f t="shared" si="0"/>
        <v>あやめ-22-B</v>
      </c>
      <c r="F46" s="48" t="s">
        <v>92</v>
      </c>
      <c r="G46" s="49"/>
      <c r="H46" s="50" t="s">
        <v>158</v>
      </c>
      <c r="I46" s="51" t="s">
        <v>633</v>
      </c>
      <c r="J46" s="52">
        <v>18144</v>
      </c>
      <c r="K46" s="53" t="str">
        <f t="shared" si="1"/>
        <v>61歳</v>
      </c>
      <c r="L46" s="54" t="s">
        <v>603</v>
      </c>
      <c r="M46" s="55">
        <f t="shared" si="2"/>
      </c>
      <c r="N46" s="56" t="str">
        <f t="shared" si="3"/>
        <v>大阪:</v>
      </c>
      <c r="O46" s="57">
        <v>27</v>
      </c>
      <c r="P46" s="58">
        <f t="shared" si="4"/>
      </c>
      <c r="Q46" s="58">
        <f t="shared" si="5"/>
      </c>
      <c r="R46" s="58">
        <f t="shared" si="6"/>
      </c>
      <c r="S46" s="58">
        <f t="shared" si="7"/>
      </c>
      <c r="T46" s="59"/>
      <c r="U46" s="59" t="s">
        <v>92</v>
      </c>
      <c r="V46" s="59"/>
      <c r="W46" s="60"/>
      <c r="X46" s="61" t="s">
        <v>805</v>
      </c>
      <c r="Y46" s="62" t="s">
        <v>116</v>
      </c>
      <c r="Z46" s="46"/>
      <c r="AA46" s="63" t="s">
        <v>92</v>
      </c>
      <c r="AB46" s="46"/>
      <c r="AC46" s="153"/>
      <c r="AD46" s="65"/>
      <c r="AE46" s="46"/>
      <c r="AF46" s="46"/>
    </row>
    <row r="47" spans="1:32" s="37" customFormat="1" ht="22.5" customHeight="1">
      <c r="A47" s="46">
        <v>605</v>
      </c>
      <c r="B47" s="46" t="s">
        <v>99</v>
      </c>
      <c r="C47" s="46">
        <v>23</v>
      </c>
      <c r="D47" s="46" t="s">
        <v>91</v>
      </c>
      <c r="E47" s="47" t="str">
        <f t="shared" si="0"/>
        <v>あやめ-23-A</v>
      </c>
      <c r="F47" s="48" t="s">
        <v>92</v>
      </c>
      <c r="G47" s="48"/>
      <c r="H47" s="66" t="s">
        <v>49</v>
      </c>
      <c r="I47" s="51" t="s">
        <v>539</v>
      </c>
      <c r="J47" s="52">
        <v>18205</v>
      </c>
      <c r="K47" s="53" t="str">
        <f t="shared" si="1"/>
        <v>61歳</v>
      </c>
      <c r="L47" s="55" t="s">
        <v>81</v>
      </c>
      <c r="M47" s="55">
        <f t="shared" si="2"/>
      </c>
      <c r="N47" s="56" t="str">
        <f t="shared" si="3"/>
        <v>静岡:</v>
      </c>
      <c r="O47" s="57">
        <v>22</v>
      </c>
      <c r="P47" s="58">
        <f t="shared" si="4"/>
      </c>
      <c r="Q47" s="58">
        <f t="shared" si="5"/>
      </c>
      <c r="R47" s="58">
        <f t="shared" si="6"/>
      </c>
      <c r="S47" s="58">
        <f t="shared" si="7"/>
      </c>
      <c r="T47" s="67" t="s">
        <v>92</v>
      </c>
      <c r="U47" s="59"/>
      <c r="V47" s="67"/>
      <c r="W47" s="68"/>
      <c r="X47" s="61" t="s">
        <v>805</v>
      </c>
      <c r="Y47" s="70" t="s">
        <v>116</v>
      </c>
      <c r="Z47" s="71"/>
      <c r="AA47" s="63" t="s">
        <v>92</v>
      </c>
      <c r="AB47" s="71"/>
      <c r="AC47" s="153"/>
      <c r="AD47" s="65"/>
      <c r="AE47" s="46"/>
      <c r="AF47" s="46"/>
    </row>
    <row r="48" spans="1:32" s="37" customFormat="1" ht="22.5" customHeight="1">
      <c r="A48" s="46">
        <v>660</v>
      </c>
      <c r="B48" s="46" t="s">
        <v>99</v>
      </c>
      <c r="C48" s="46">
        <v>23</v>
      </c>
      <c r="D48" s="46" t="s">
        <v>94</v>
      </c>
      <c r="E48" s="47" t="str">
        <f t="shared" si="0"/>
        <v>あやめ-23-B</v>
      </c>
      <c r="F48" s="48" t="s">
        <v>92</v>
      </c>
      <c r="G48" s="49"/>
      <c r="H48" s="50" t="s">
        <v>516</v>
      </c>
      <c r="I48" s="51" t="s">
        <v>517</v>
      </c>
      <c r="J48" s="52">
        <v>17951</v>
      </c>
      <c r="K48" s="53" t="str">
        <f t="shared" si="1"/>
        <v>62歳</v>
      </c>
      <c r="L48" s="54" t="s">
        <v>50</v>
      </c>
      <c r="M48" s="55">
        <f t="shared" si="2"/>
      </c>
      <c r="N48" s="56" t="str">
        <f t="shared" si="3"/>
        <v>山梨:</v>
      </c>
      <c r="O48" s="57">
        <v>19</v>
      </c>
      <c r="P48" s="58">
        <f t="shared" si="4"/>
      </c>
      <c r="Q48" s="58">
        <f t="shared" si="5"/>
      </c>
      <c r="R48" s="58">
        <f t="shared" si="6"/>
      </c>
      <c r="S48" s="58">
        <f t="shared" si="7"/>
      </c>
      <c r="T48" s="59" t="s">
        <v>92</v>
      </c>
      <c r="U48" s="59"/>
      <c r="V48" s="59"/>
      <c r="W48" s="60"/>
      <c r="X48" s="61" t="s">
        <v>805</v>
      </c>
      <c r="Y48" s="62" t="s">
        <v>116</v>
      </c>
      <c r="Z48" s="46"/>
      <c r="AA48" s="63" t="s">
        <v>92</v>
      </c>
      <c r="AB48" s="46"/>
      <c r="AC48" s="153"/>
      <c r="AD48" s="65"/>
      <c r="AE48" s="46"/>
      <c r="AF48" s="46"/>
    </row>
    <row r="49" spans="1:32" s="37" customFormat="1" ht="22.5" customHeight="1">
      <c r="A49" s="46">
        <v>748</v>
      </c>
      <c r="B49" s="46" t="s">
        <v>99</v>
      </c>
      <c r="C49" s="46">
        <v>24</v>
      </c>
      <c r="D49" s="46" t="s">
        <v>91</v>
      </c>
      <c r="E49" s="47" t="str">
        <f t="shared" si="0"/>
        <v>あやめ-24-A</v>
      </c>
      <c r="F49" s="48" t="s">
        <v>92</v>
      </c>
      <c r="G49" s="48"/>
      <c r="H49" s="66" t="s">
        <v>18</v>
      </c>
      <c r="I49" s="51" t="s">
        <v>436</v>
      </c>
      <c r="J49" s="52">
        <v>15783</v>
      </c>
      <c r="K49" s="53" t="str">
        <f t="shared" si="1"/>
        <v>68歳</v>
      </c>
      <c r="L49" s="55" t="s">
        <v>98</v>
      </c>
      <c r="M49" s="55">
        <f t="shared" si="2"/>
      </c>
      <c r="N49" s="56" t="str">
        <f t="shared" si="3"/>
        <v>群馬:</v>
      </c>
      <c r="O49" s="57">
        <v>10</v>
      </c>
      <c r="P49" s="58">
        <f t="shared" si="4"/>
      </c>
      <c r="Q49" s="58">
        <f t="shared" si="5"/>
      </c>
      <c r="R49" s="58">
        <f t="shared" si="6"/>
      </c>
      <c r="S49" s="58">
        <f t="shared" si="7"/>
      </c>
      <c r="T49" s="67"/>
      <c r="U49" s="59" t="s">
        <v>92</v>
      </c>
      <c r="V49" s="67"/>
      <c r="W49" s="68"/>
      <c r="X49" s="61" t="s">
        <v>805</v>
      </c>
      <c r="Y49" s="70" t="s">
        <v>116</v>
      </c>
      <c r="Z49" s="71"/>
      <c r="AA49" s="63" t="s">
        <v>92</v>
      </c>
      <c r="AB49" s="71"/>
      <c r="AC49" s="153"/>
      <c r="AD49" s="65"/>
      <c r="AE49" s="46"/>
      <c r="AF49" s="46"/>
    </row>
    <row r="50" spans="1:32" s="37" customFormat="1" ht="22.5" customHeight="1">
      <c r="A50" s="46">
        <v>868</v>
      </c>
      <c r="B50" s="46" t="s">
        <v>99</v>
      </c>
      <c r="C50" s="46">
        <v>24</v>
      </c>
      <c r="D50" s="46" t="s">
        <v>94</v>
      </c>
      <c r="E50" s="47" t="str">
        <f t="shared" si="0"/>
        <v>あやめ-24-B</v>
      </c>
      <c r="F50" s="48" t="s">
        <v>92</v>
      </c>
      <c r="G50" s="49"/>
      <c r="H50" s="50" t="s">
        <v>434</v>
      </c>
      <c r="I50" s="51" t="s">
        <v>435</v>
      </c>
      <c r="J50" s="52">
        <v>17567</v>
      </c>
      <c r="K50" s="53" t="str">
        <f t="shared" si="1"/>
        <v>63歳</v>
      </c>
      <c r="L50" s="54" t="s">
        <v>98</v>
      </c>
      <c r="M50" s="55">
        <f t="shared" si="2"/>
      </c>
      <c r="N50" s="56" t="str">
        <f t="shared" si="3"/>
        <v>群馬:</v>
      </c>
      <c r="O50" s="57">
        <v>10</v>
      </c>
      <c r="P50" s="58">
        <f t="shared" si="4"/>
      </c>
      <c r="Q50" s="58">
        <f t="shared" si="5"/>
      </c>
      <c r="R50" s="58">
        <f t="shared" si="6"/>
      </c>
      <c r="S50" s="58">
        <f t="shared" si="7"/>
      </c>
      <c r="T50" s="59"/>
      <c r="U50" s="59" t="s">
        <v>92</v>
      </c>
      <c r="V50" s="59"/>
      <c r="W50" s="60"/>
      <c r="X50" s="61" t="s">
        <v>805</v>
      </c>
      <c r="Y50" s="62" t="s">
        <v>116</v>
      </c>
      <c r="Z50" s="46"/>
      <c r="AA50" s="63" t="s">
        <v>92</v>
      </c>
      <c r="AB50" s="46"/>
      <c r="AC50" s="153"/>
      <c r="AD50" s="65"/>
      <c r="AE50" s="46"/>
      <c r="AF50" s="46"/>
    </row>
    <row r="51" spans="1:32" s="37" customFormat="1" ht="22.5" customHeight="1">
      <c r="A51" s="46">
        <v>845</v>
      </c>
      <c r="B51" s="46" t="s">
        <v>99</v>
      </c>
      <c r="C51" s="46">
        <v>25</v>
      </c>
      <c r="D51" s="46" t="s">
        <v>91</v>
      </c>
      <c r="E51" s="47" t="str">
        <f t="shared" si="0"/>
        <v>あやめ-25-A</v>
      </c>
      <c r="F51" s="48" t="s">
        <v>92</v>
      </c>
      <c r="G51" s="48"/>
      <c r="H51" s="66" t="s">
        <v>159</v>
      </c>
      <c r="I51" s="51" t="s">
        <v>783</v>
      </c>
      <c r="J51" s="52">
        <v>17146</v>
      </c>
      <c r="K51" s="53" t="str">
        <f t="shared" si="1"/>
        <v>64歳</v>
      </c>
      <c r="L51" s="55" t="s">
        <v>160</v>
      </c>
      <c r="M51" s="55">
        <f t="shared" si="2"/>
      </c>
      <c r="N51" s="56" t="str">
        <f t="shared" si="3"/>
        <v>熊本:</v>
      </c>
      <c r="O51" s="57">
        <v>43</v>
      </c>
      <c r="P51" s="58">
        <f t="shared" si="4"/>
      </c>
      <c r="Q51" s="58">
        <f t="shared" si="5"/>
      </c>
      <c r="R51" s="58">
        <f t="shared" si="6"/>
      </c>
      <c r="S51" s="58">
        <f t="shared" si="7"/>
      </c>
      <c r="T51" s="67" t="s">
        <v>92</v>
      </c>
      <c r="U51" s="59"/>
      <c r="V51" s="67" t="s">
        <v>659</v>
      </c>
      <c r="W51" s="68"/>
      <c r="X51" s="61" t="s">
        <v>805</v>
      </c>
      <c r="Y51" s="70" t="s">
        <v>116</v>
      </c>
      <c r="Z51" s="71"/>
      <c r="AA51" s="63" t="s">
        <v>92</v>
      </c>
      <c r="AB51" s="71"/>
      <c r="AC51" s="153"/>
      <c r="AD51" s="65"/>
      <c r="AE51" s="46"/>
      <c r="AF51" s="46"/>
    </row>
    <row r="52" spans="1:32" s="37" customFormat="1" ht="22.5" customHeight="1">
      <c r="A52" s="46">
        <v>737</v>
      </c>
      <c r="B52" s="46" t="s">
        <v>99</v>
      </c>
      <c r="C52" s="46">
        <v>25</v>
      </c>
      <c r="D52" s="46" t="s">
        <v>94</v>
      </c>
      <c r="E52" s="47" t="str">
        <f t="shared" si="0"/>
        <v>あやめ-25-B</v>
      </c>
      <c r="F52" s="48" t="s">
        <v>92</v>
      </c>
      <c r="G52" s="49"/>
      <c r="H52" s="50" t="s">
        <v>162</v>
      </c>
      <c r="I52" s="51" t="s">
        <v>782</v>
      </c>
      <c r="J52" s="52">
        <v>16381</v>
      </c>
      <c r="K52" s="53" t="str">
        <f t="shared" si="1"/>
        <v>66歳</v>
      </c>
      <c r="L52" s="54" t="s">
        <v>160</v>
      </c>
      <c r="M52" s="55">
        <f t="shared" si="2"/>
      </c>
      <c r="N52" s="56" t="str">
        <f t="shared" si="3"/>
        <v>熊本:</v>
      </c>
      <c r="O52" s="57">
        <v>43</v>
      </c>
      <c r="P52" s="58">
        <f t="shared" si="4"/>
      </c>
      <c r="Q52" s="58">
        <f t="shared" si="5"/>
      </c>
      <c r="R52" s="58">
        <f t="shared" si="6"/>
      </c>
      <c r="S52" s="58">
        <f t="shared" si="7"/>
      </c>
      <c r="T52" s="59"/>
      <c r="U52" s="59" t="s">
        <v>92</v>
      </c>
      <c r="V52" s="59" t="s">
        <v>659</v>
      </c>
      <c r="W52" s="60"/>
      <c r="X52" s="61" t="s">
        <v>805</v>
      </c>
      <c r="Y52" s="62" t="s">
        <v>116</v>
      </c>
      <c r="Z52" s="46"/>
      <c r="AA52" s="63" t="s">
        <v>92</v>
      </c>
      <c r="AB52" s="46"/>
      <c r="AC52" s="153"/>
      <c r="AD52" s="65"/>
      <c r="AE52" s="46"/>
      <c r="AF52" s="46"/>
    </row>
    <row r="53" spans="1:32" s="37" customFormat="1" ht="22.5" customHeight="1">
      <c r="A53" s="46">
        <v>618</v>
      </c>
      <c r="B53" s="46" t="s">
        <v>99</v>
      </c>
      <c r="C53" s="46">
        <v>26</v>
      </c>
      <c r="D53" s="46" t="s">
        <v>91</v>
      </c>
      <c r="E53" s="47" t="str">
        <f t="shared" si="0"/>
        <v>あやめ-26-A</v>
      </c>
      <c r="F53" s="48" t="s">
        <v>92</v>
      </c>
      <c r="G53" s="48"/>
      <c r="H53" s="66" t="s">
        <v>163</v>
      </c>
      <c r="I53" s="51" t="s">
        <v>669</v>
      </c>
      <c r="J53" s="52">
        <v>18216</v>
      </c>
      <c r="K53" s="53" t="str">
        <f t="shared" si="1"/>
        <v>61歳</v>
      </c>
      <c r="L53" s="55" t="s">
        <v>131</v>
      </c>
      <c r="M53" s="55">
        <f t="shared" si="2"/>
      </c>
      <c r="N53" s="56" t="str">
        <f t="shared" si="3"/>
        <v>兵庫:</v>
      </c>
      <c r="O53" s="57">
        <v>28</v>
      </c>
      <c r="P53" s="58">
        <f t="shared" si="4"/>
      </c>
      <c r="Q53" s="58">
        <f t="shared" si="5"/>
      </c>
      <c r="R53" s="58">
        <f t="shared" si="6"/>
      </c>
      <c r="S53" s="58">
        <f t="shared" si="7"/>
      </c>
      <c r="T53" s="67"/>
      <c r="U53" s="59" t="s">
        <v>92</v>
      </c>
      <c r="V53" s="67" t="s">
        <v>659</v>
      </c>
      <c r="W53" s="68"/>
      <c r="X53" s="61" t="s">
        <v>805</v>
      </c>
      <c r="Y53" s="70" t="s">
        <v>116</v>
      </c>
      <c r="Z53" s="71"/>
      <c r="AA53" s="63" t="s">
        <v>92</v>
      </c>
      <c r="AB53" s="71"/>
      <c r="AC53" s="153"/>
      <c r="AD53" s="65"/>
      <c r="AE53" s="46"/>
      <c r="AF53" s="46"/>
    </row>
    <row r="54" spans="1:32" s="37" customFormat="1" ht="22.5" customHeight="1">
      <c r="A54" s="46">
        <v>781</v>
      </c>
      <c r="B54" s="46" t="s">
        <v>99</v>
      </c>
      <c r="C54" s="46">
        <v>26</v>
      </c>
      <c r="D54" s="46" t="s">
        <v>94</v>
      </c>
      <c r="E54" s="47" t="str">
        <f t="shared" si="0"/>
        <v>あやめ-26-B</v>
      </c>
      <c r="F54" s="48" t="s">
        <v>92</v>
      </c>
      <c r="G54" s="49"/>
      <c r="H54" s="50" t="s">
        <v>164</v>
      </c>
      <c r="I54" s="51" t="s">
        <v>657</v>
      </c>
      <c r="J54" s="52">
        <v>17630</v>
      </c>
      <c r="K54" s="53" t="str">
        <f t="shared" si="1"/>
        <v>62歳</v>
      </c>
      <c r="L54" s="54" t="s">
        <v>131</v>
      </c>
      <c r="M54" s="55">
        <f t="shared" si="2"/>
      </c>
      <c r="N54" s="56" t="str">
        <f t="shared" si="3"/>
        <v>兵庫:</v>
      </c>
      <c r="O54" s="57">
        <v>28</v>
      </c>
      <c r="P54" s="58">
        <f t="shared" si="4"/>
      </c>
      <c r="Q54" s="58">
        <f t="shared" si="5"/>
      </c>
      <c r="R54" s="58">
        <f t="shared" si="6"/>
      </c>
      <c r="S54" s="58">
        <f t="shared" si="7"/>
      </c>
      <c r="T54" s="59"/>
      <c r="U54" s="59" t="s">
        <v>92</v>
      </c>
      <c r="V54" s="59" t="s">
        <v>658</v>
      </c>
      <c r="W54" s="60"/>
      <c r="X54" s="61" t="s">
        <v>805</v>
      </c>
      <c r="Y54" s="62" t="s">
        <v>116</v>
      </c>
      <c r="Z54" s="46"/>
      <c r="AA54" s="63" t="s">
        <v>92</v>
      </c>
      <c r="AB54" s="46"/>
      <c r="AC54" s="153"/>
      <c r="AD54" s="65"/>
      <c r="AE54" s="46"/>
      <c r="AF54" s="46"/>
    </row>
    <row r="55" spans="1:32" s="37" customFormat="1" ht="22.5" customHeight="1">
      <c r="A55" s="46">
        <v>846</v>
      </c>
      <c r="B55" s="46" t="s">
        <v>99</v>
      </c>
      <c r="C55" s="46">
        <v>27</v>
      </c>
      <c r="D55" s="46" t="s">
        <v>91</v>
      </c>
      <c r="E55" s="47" t="str">
        <f t="shared" si="0"/>
        <v>あやめ-27-A</v>
      </c>
      <c r="F55" s="48" t="s">
        <v>92</v>
      </c>
      <c r="G55" s="48"/>
      <c r="H55" s="66" t="s">
        <v>165</v>
      </c>
      <c r="I55" s="51" t="s">
        <v>757</v>
      </c>
      <c r="J55" s="52">
        <v>18532</v>
      </c>
      <c r="K55" s="53" t="str">
        <f t="shared" si="1"/>
        <v>60歳</v>
      </c>
      <c r="L55" s="55" t="s">
        <v>133</v>
      </c>
      <c r="M55" s="55" t="str">
        <f t="shared" si="2"/>
        <v>還暦</v>
      </c>
      <c r="N55" s="56" t="str">
        <f t="shared" si="3"/>
        <v>香川:還暦</v>
      </c>
      <c r="O55" s="57">
        <v>37</v>
      </c>
      <c r="P55" s="58">
        <f t="shared" si="4"/>
      </c>
      <c r="Q55" s="58">
        <f t="shared" si="5"/>
      </c>
      <c r="R55" s="58">
        <f t="shared" si="6"/>
      </c>
      <c r="S55" s="58" t="str">
        <f t="shared" si="7"/>
        <v>○</v>
      </c>
      <c r="T55" s="67" t="s">
        <v>92</v>
      </c>
      <c r="U55" s="59"/>
      <c r="V55" s="67"/>
      <c r="W55" s="68"/>
      <c r="X55" s="61" t="s">
        <v>805</v>
      </c>
      <c r="Y55" s="70" t="s">
        <v>116</v>
      </c>
      <c r="Z55" s="71"/>
      <c r="AA55" s="63" t="s">
        <v>92</v>
      </c>
      <c r="AB55" s="71"/>
      <c r="AC55" s="153"/>
      <c r="AD55" s="65"/>
      <c r="AE55" s="46"/>
      <c r="AF55" s="46"/>
    </row>
    <row r="56" spans="1:32" s="37" customFormat="1" ht="22.5" customHeight="1">
      <c r="A56" s="46">
        <v>809</v>
      </c>
      <c r="B56" s="46" t="s">
        <v>99</v>
      </c>
      <c r="C56" s="46">
        <v>27</v>
      </c>
      <c r="D56" s="46" t="s">
        <v>94</v>
      </c>
      <c r="E56" s="47" t="str">
        <f t="shared" si="0"/>
        <v>あやめ-27-B</v>
      </c>
      <c r="F56" s="48" t="s">
        <v>92</v>
      </c>
      <c r="G56" s="49"/>
      <c r="H56" s="50" t="s">
        <v>166</v>
      </c>
      <c r="I56" s="51" t="s">
        <v>753</v>
      </c>
      <c r="J56" s="52">
        <v>17438</v>
      </c>
      <c r="K56" s="53" t="str">
        <f t="shared" si="1"/>
        <v>63歳</v>
      </c>
      <c r="L56" s="54" t="s">
        <v>133</v>
      </c>
      <c r="M56" s="55">
        <f t="shared" si="2"/>
      </c>
      <c r="N56" s="56" t="str">
        <f t="shared" si="3"/>
        <v>香川:</v>
      </c>
      <c r="O56" s="57">
        <v>37</v>
      </c>
      <c r="P56" s="58">
        <f t="shared" si="4"/>
      </c>
      <c r="Q56" s="58">
        <f t="shared" si="5"/>
      </c>
      <c r="R56" s="58">
        <f t="shared" si="6"/>
      </c>
      <c r="S56" s="58">
        <f t="shared" si="7"/>
      </c>
      <c r="T56" s="59" t="s">
        <v>92</v>
      </c>
      <c r="U56" s="59"/>
      <c r="V56" s="59"/>
      <c r="W56" s="60"/>
      <c r="X56" s="61" t="s">
        <v>805</v>
      </c>
      <c r="Y56" s="62" t="s">
        <v>116</v>
      </c>
      <c r="Z56" s="46"/>
      <c r="AA56" s="63" t="s">
        <v>92</v>
      </c>
      <c r="AB56" s="46"/>
      <c r="AC56" s="153"/>
      <c r="AD56" s="65"/>
      <c r="AE56" s="46"/>
      <c r="AF56" s="46"/>
    </row>
    <row r="57" spans="1:32" s="37" customFormat="1" ht="22.5" customHeight="1">
      <c r="A57" s="46">
        <v>617</v>
      </c>
      <c r="B57" s="46" t="s">
        <v>99</v>
      </c>
      <c r="C57" s="46">
        <v>28</v>
      </c>
      <c r="D57" s="46" t="s">
        <v>91</v>
      </c>
      <c r="E57" s="47" t="str">
        <f t="shared" si="0"/>
        <v>あやめ-28-A</v>
      </c>
      <c r="F57" s="48" t="s">
        <v>92</v>
      </c>
      <c r="G57" s="48"/>
      <c r="H57" s="66" t="s">
        <v>167</v>
      </c>
      <c r="I57" s="51" t="s">
        <v>733</v>
      </c>
      <c r="J57" s="52">
        <v>17071</v>
      </c>
      <c r="K57" s="53" t="str">
        <f t="shared" si="1"/>
        <v>64歳</v>
      </c>
      <c r="L57" s="55" t="s">
        <v>149</v>
      </c>
      <c r="M57" s="55">
        <f t="shared" si="2"/>
      </c>
      <c r="N57" s="56" t="str">
        <f t="shared" si="3"/>
        <v>広島:</v>
      </c>
      <c r="O57" s="57">
        <v>34</v>
      </c>
      <c r="P57" s="58">
        <f t="shared" si="4"/>
      </c>
      <c r="Q57" s="58">
        <f t="shared" si="5"/>
      </c>
      <c r="R57" s="58">
        <f t="shared" si="6"/>
      </c>
      <c r="S57" s="58">
        <f t="shared" si="7"/>
      </c>
      <c r="T57" s="67" t="s">
        <v>92</v>
      </c>
      <c r="U57" s="59"/>
      <c r="V57" s="67"/>
      <c r="W57" s="68"/>
      <c r="X57" s="61" t="s">
        <v>805</v>
      </c>
      <c r="Y57" s="70" t="s">
        <v>116</v>
      </c>
      <c r="Z57" s="71"/>
      <c r="AA57" s="63" t="s">
        <v>92</v>
      </c>
      <c r="AB57" s="71"/>
      <c r="AC57" s="153"/>
      <c r="AD57" s="65"/>
      <c r="AE57" s="46"/>
      <c r="AF57" s="46"/>
    </row>
    <row r="58" spans="1:32" s="37" customFormat="1" ht="22.5" customHeight="1">
      <c r="A58" s="46">
        <v>529</v>
      </c>
      <c r="B58" s="46" t="s">
        <v>99</v>
      </c>
      <c r="C58" s="46">
        <v>28</v>
      </c>
      <c r="D58" s="46" t="s">
        <v>94</v>
      </c>
      <c r="E58" s="47" t="str">
        <f t="shared" si="0"/>
        <v>あやめ-28-B</v>
      </c>
      <c r="F58" s="48" t="s">
        <v>92</v>
      </c>
      <c r="G58" s="49"/>
      <c r="H58" s="50" t="s">
        <v>168</v>
      </c>
      <c r="I58" s="51" t="s">
        <v>727</v>
      </c>
      <c r="J58" s="52">
        <v>15364</v>
      </c>
      <c r="K58" s="53" t="str">
        <f t="shared" si="1"/>
        <v>69歳</v>
      </c>
      <c r="L58" s="54" t="s">
        <v>149</v>
      </c>
      <c r="M58" s="55">
        <f t="shared" si="2"/>
      </c>
      <c r="N58" s="56" t="str">
        <f t="shared" si="3"/>
        <v>広島:</v>
      </c>
      <c r="O58" s="57">
        <v>34</v>
      </c>
      <c r="P58" s="58">
        <f t="shared" si="4"/>
      </c>
      <c r="Q58" s="58">
        <f t="shared" si="5"/>
      </c>
      <c r="R58" s="58">
        <f t="shared" si="6"/>
      </c>
      <c r="S58" s="58">
        <f t="shared" si="7"/>
      </c>
      <c r="T58" s="59" t="s">
        <v>92</v>
      </c>
      <c r="U58" s="59"/>
      <c r="V58" s="59"/>
      <c r="W58" s="60"/>
      <c r="X58" s="61" t="s">
        <v>805</v>
      </c>
      <c r="Y58" s="62" t="s">
        <v>116</v>
      </c>
      <c r="Z58" s="46"/>
      <c r="AA58" s="63" t="s">
        <v>92</v>
      </c>
      <c r="AB58" s="46"/>
      <c r="AC58" s="153"/>
      <c r="AD58" s="65"/>
      <c r="AE58" s="46"/>
      <c r="AF58" s="46"/>
    </row>
    <row r="59" spans="1:32" s="37" customFormat="1" ht="22.5" customHeight="1">
      <c r="A59" s="46">
        <v>738</v>
      </c>
      <c r="B59" s="46" t="s">
        <v>99</v>
      </c>
      <c r="C59" s="46">
        <v>29</v>
      </c>
      <c r="D59" s="46" t="s">
        <v>91</v>
      </c>
      <c r="E59" s="47" t="str">
        <f t="shared" si="0"/>
        <v>あやめ-29-A</v>
      </c>
      <c r="F59" s="48" t="s">
        <v>92</v>
      </c>
      <c r="G59" s="48"/>
      <c r="H59" s="66" t="s">
        <v>13</v>
      </c>
      <c r="I59" s="51" t="s">
        <v>413</v>
      </c>
      <c r="J59" s="52">
        <v>18638</v>
      </c>
      <c r="K59" s="53" t="str">
        <f t="shared" si="1"/>
        <v>60歳</v>
      </c>
      <c r="L59" s="55" t="s">
        <v>93</v>
      </c>
      <c r="M59" s="55" t="str">
        <f t="shared" si="2"/>
        <v>還暦</v>
      </c>
      <c r="N59" s="56" t="str">
        <f t="shared" si="3"/>
        <v>宮城:還暦</v>
      </c>
      <c r="O59" s="57">
        <v>4</v>
      </c>
      <c r="P59" s="58">
        <f t="shared" si="4"/>
      </c>
      <c r="Q59" s="58">
        <f t="shared" si="5"/>
      </c>
      <c r="R59" s="58">
        <f t="shared" si="6"/>
      </c>
      <c r="S59" s="58" t="str">
        <f t="shared" si="7"/>
        <v>○</v>
      </c>
      <c r="T59" s="67"/>
      <c r="U59" s="59" t="s">
        <v>92</v>
      </c>
      <c r="V59" s="67"/>
      <c r="W59" s="68"/>
      <c r="X59" s="61" t="s">
        <v>805</v>
      </c>
      <c r="Y59" s="70" t="s">
        <v>116</v>
      </c>
      <c r="Z59" s="71"/>
      <c r="AA59" s="63" t="s">
        <v>92</v>
      </c>
      <c r="AB59" s="71"/>
      <c r="AC59" s="153"/>
      <c r="AD59" s="65"/>
      <c r="AE59" s="46"/>
      <c r="AF59" s="46"/>
    </row>
    <row r="60" spans="1:32" s="37" customFormat="1" ht="22.5" customHeight="1">
      <c r="A60" s="46">
        <v>530</v>
      </c>
      <c r="B60" s="46" t="s">
        <v>99</v>
      </c>
      <c r="C60" s="46">
        <v>29</v>
      </c>
      <c r="D60" s="46" t="s">
        <v>94</v>
      </c>
      <c r="E60" s="47" t="str">
        <f t="shared" si="0"/>
        <v>あやめ-29-B</v>
      </c>
      <c r="F60" s="48" t="s">
        <v>92</v>
      </c>
      <c r="G60" s="49"/>
      <c r="H60" s="50" t="s">
        <v>409</v>
      </c>
      <c r="I60" s="51" t="s">
        <v>410</v>
      </c>
      <c r="J60" s="52">
        <v>17140</v>
      </c>
      <c r="K60" s="53" t="str">
        <f t="shared" si="1"/>
        <v>64歳</v>
      </c>
      <c r="L60" s="54" t="s">
        <v>93</v>
      </c>
      <c r="M60" s="55">
        <f t="shared" si="2"/>
      </c>
      <c r="N60" s="56" t="str">
        <f t="shared" si="3"/>
        <v>宮城:</v>
      </c>
      <c r="O60" s="57">
        <v>4</v>
      </c>
      <c r="P60" s="58">
        <f t="shared" si="4"/>
      </c>
      <c r="Q60" s="58">
        <f t="shared" si="5"/>
      </c>
      <c r="R60" s="58">
        <f t="shared" si="6"/>
      </c>
      <c r="S60" s="58">
        <f t="shared" si="7"/>
      </c>
      <c r="T60" s="59"/>
      <c r="U60" s="59" t="s">
        <v>92</v>
      </c>
      <c r="V60" s="59"/>
      <c r="W60" s="60"/>
      <c r="X60" s="61" t="s">
        <v>805</v>
      </c>
      <c r="Y60" s="62" t="s">
        <v>116</v>
      </c>
      <c r="Z60" s="46"/>
      <c r="AA60" s="63" t="s">
        <v>92</v>
      </c>
      <c r="AB60" s="46"/>
      <c r="AC60" s="153" t="s">
        <v>823</v>
      </c>
      <c r="AD60" s="65"/>
      <c r="AE60" s="46"/>
      <c r="AF60" s="46"/>
    </row>
    <row r="61" spans="1:32" s="37" customFormat="1" ht="22.5" customHeight="1">
      <c r="A61" s="46">
        <v>637</v>
      </c>
      <c r="B61" s="46" t="s">
        <v>99</v>
      </c>
      <c r="C61" s="46">
        <v>30</v>
      </c>
      <c r="D61" s="46" t="s">
        <v>91</v>
      </c>
      <c r="E61" s="47" t="str">
        <f t="shared" si="0"/>
        <v>あやめ-30-A</v>
      </c>
      <c r="F61" s="48" t="s">
        <v>92</v>
      </c>
      <c r="G61" s="48"/>
      <c r="H61" s="66" t="s">
        <v>169</v>
      </c>
      <c r="I61" s="51" t="s">
        <v>646</v>
      </c>
      <c r="J61" s="52">
        <v>17141</v>
      </c>
      <c r="K61" s="53" t="str">
        <f t="shared" si="1"/>
        <v>64歳</v>
      </c>
      <c r="L61" s="55" t="s">
        <v>603</v>
      </c>
      <c r="M61" s="55">
        <f t="shared" si="2"/>
      </c>
      <c r="N61" s="56" t="str">
        <f t="shared" si="3"/>
        <v>大阪:</v>
      </c>
      <c r="O61" s="57">
        <v>27</v>
      </c>
      <c r="P61" s="58">
        <f t="shared" si="4"/>
      </c>
      <c r="Q61" s="58">
        <f t="shared" si="5"/>
      </c>
      <c r="R61" s="58">
        <f t="shared" si="6"/>
      </c>
      <c r="S61" s="58">
        <f t="shared" si="7"/>
      </c>
      <c r="T61" s="67" t="s">
        <v>92</v>
      </c>
      <c r="U61" s="59"/>
      <c r="V61" s="67"/>
      <c r="W61" s="68"/>
      <c r="X61" s="61" t="s">
        <v>805</v>
      </c>
      <c r="Y61" s="70" t="s">
        <v>116</v>
      </c>
      <c r="Z61" s="71"/>
      <c r="AA61" s="63" t="s">
        <v>92</v>
      </c>
      <c r="AB61" s="71"/>
      <c r="AC61" s="153"/>
      <c r="AD61" s="65"/>
      <c r="AE61" s="46"/>
      <c r="AF61" s="46"/>
    </row>
    <row r="62" spans="1:32" s="37" customFormat="1" ht="22.5" customHeight="1">
      <c r="A62" s="46">
        <v>638</v>
      </c>
      <c r="B62" s="46" t="s">
        <v>99</v>
      </c>
      <c r="C62" s="46">
        <v>30</v>
      </c>
      <c r="D62" s="46" t="s">
        <v>94</v>
      </c>
      <c r="E62" s="47" t="str">
        <f t="shared" si="0"/>
        <v>あやめ-30-B</v>
      </c>
      <c r="F62" s="48" t="s">
        <v>92</v>
      </c>
      <c r="G62" s="49"/>
      <c r="H62" s="50" t="s">
        <v>170</v>
      </c>
      <c r="I62" s="51" t="s">
        <v>625</v>
      </c>
      <c r="J62" s="52">
        <v>16883</v>
      </c>
      <c r="K62" s="53" t="str">
        <f t="shared" si="1"/>
        <v>65歳</v>
      </c>
      <c r="L62" s="54" t="s">
        <v>603</v>
      </c>
      <c r="M62" s="55">
        <f t="shared" si="2"/>
      </c>
      <c r="N62" s="56" t="str">
        <f t="shared" si="3"/>
        <v>大阪:</v>
      </c>
      <c r="O62" s="57">
        <v>27</v>
      </c>
      <c r="P62" s="58">
        <f t="shared" si="4"/>
      </c>
      <c r="Q62" s="58">
        <f t="shared" si="5"/>
      </c>
      <c r="R62" s="58">
        <f t="shared" si="6"/>
      </c>
      <c r="S62" s="58">
        <f t="shared" si="7"/>
      </c>
      <c r="T62" s="59" t="s">
        <v>92</v>
      </c>
      <c r="U62" s="59"/>
      <c r="V62" s="59"/>
      <c r="W62" s="60"/>
      <c r="X62" s="61" t="s">
        <v>805</v>
      </c>
      <c r="Y62" s="62" t="s">
        <v>116</v>
      </c>
      <c r="Z62" s="46"/>
      <c r="AA62" s="63" t="s">
        <v>92</v>
      </c>
      <c r="AB62" s="46"/>
      <c r="AC62" s="153"/>
      <c r="AD62" s="65"/>
      <c r="AE62" s="46"/>
      <c r="AF62" s="46"/>
    </row>
    <row r="63" spans="1:32" s="37" customFormat="1" ht="22.5" customHeight="1">
      <c r="A63" s="46">
        <v>810</v>
      </c>
      <c r="B63" s="46" t="s">
        <v>99</v>
      </c>
      <c r="C63" s="46">
        <v>31</v>
      </c>
      <c r="D63" s="46" t="s">
        <v>91</v>
      </c>
      <c r="E63" s="47" t="str">
        <f t="shared" si="0"/>
        <v>あやめ-31-A</v>
      </c>
      <c r="F63" s="48" t="s">
        <v>92</v>
      </c>
      <c r="G63" s="48"/>
      <c r="H63" s="66" t="s">
        <v>19</v>
      </c>
      <c r="I63" s="51" t="s">
        <v>440</v>
      </c>
      <c r="J63" s="52">
        <v>17335</v>
      </c>
      <c r="K63" s="53" t="str">
        <f t="shared" si="1"/>
        <v>63歳</v>
      </c>
      <c r="L63" s="55" t="s">
        <v>20</v>
      </c>
      <c r="M63" s="55">
        <f t="shared" si="2"/>
      </c>
      <c r="N63" s="56" t="str">
        <f t="shared" si="3"/>
        <v>埼玉:</v>
      </c>
      <c r="O63" s="57">
        <v>11</v>
      </c>
      <c r="P63" s="58">
        <f t="shared" si="4"/>
      </c>
      <c r="Q63" s="58">
        <f t="shared" si="5"/>
      </c>
      <c r="R63" s="58">
        <f t="shared" si="6"/>
      </c>
      <c r="S63" s="58">
        <f t="shared" si="7"/>
      </c>
      <c r="T63" s="67" t="s">
        <v>92</v>
      </c>
      <c r="U63" s="59"/>
      <c r="V63" s="67"/>
      <c r="W63" s="68"/>
      <c r="X63" s="61" t="s">
        <v>805</v>
      </c>
      <c r="Y63" s="70" t="s">
        <v>116</v>
      </c>
      <c r="Z63" s="71"/>
      <c r="AA63" s="63" t="s">
        <v>92</v>
      </c>
      <c r="AB63" s="71"/>
      <c r="AC63" s="153"/>
      <c r="AD63" s="65"/>
      <c r="AE63" s="46"/>
      <c r="AF63" s="46"/>
    </row>
    <row r="64" spans="1:32" s="37" customFormat="1" ht="22.5" customHeight="1">
      <c r="A64" s="46">
        <v>688</v>
      </c>
      <c r="B64" s="46" t="s">
        <v>99</v>
      </c>
      <c r="C64" s="46">
        <v>31</v>
      </c>
      <c r="D64" s="46" t="s">
        <v>94</v>
      </c>
      <c r="E64" s="47" t="str">
        <f t="shared" si="0"/>
        <v>あやめ-31-B</v>
      </c>
      <c r="F64" s="48" t="s">
        <v>92</v>
      </c>
      <c r="G64" s="49"/>
      <c r="H64" s="50" t="s">
        <v>448</v>
      </c>
      <c r="I64" s="51" t="s">
        <v>449</v>
      </c>
      <c r="J64" s="52">
        <v>17856</v>
      </c>
      <c r="K64" s="53" t="str">
        <f t="shared" si="1"/>
        <v>62歳</v>
      </c>
      <c r="L64" s="54" t="s">
        <v>20</v>
      </c>
      <c r="M64" s="55">
        <f t="shared" si="2"/>
      </c>
      <c r="N64" s="56" t="str">
        <f t="shared" si="3"/>
        <v>埼玉:</v>
      </c>
      <c r="O64" s="57">
        <v>11</v>
      </c>
      <c r="P64" s="58">
        <f t="shared" si="4"/>
      </c>
      <c r="Q64" s="58">
        <f t="shared" si="5"/>
      </c>
      <c r="R64" s="58">
        <f t="shared" si="6"/>
      </c>
      <c r="S64" s="58">
        <f t="shared" si="7"/>
      </c>
      <c r="T64" s="59"/>
      <c r="U64" s="59" t="s">
        <v>92</v>
      </c>
      <c r="V64" s="59"/>
      <c r="W64" s="60"/>
      <c r="X64" s="61" t="s">
        <v>805</v>
      </c>
      <c r="Y64" s="62" t="s">
        <v>116</v>
      </c>
      <c r="Z64" s="46"/>
      <c r="AA64" s="63" t="s">
        <v>92</v>
      </c>
      <c r="AB64" s="46"/>
      <c r="AC64" s="153"/>
      <c r="AD64" s="65"/>
      <c r="AE64" s="46"/>
      <c r="AF64" s="46"/>
    </row>
    <row r="65" spans="1:32" s="37" customFormat="1" ht="22.5" customHeight="1">
      <c r="A65" s="46">
        <v>535</v>
      </c>
      <c r="B65" s="46" t="s">
        <v>99</v>
      </c>
      <c r="C65" s="46">
        <v>32</v>
      </c>
      <c r="D65" s="46" t="s">
        <v>91</v>
      </c>
      <c r="E65" s="47" t="str">
        <f t="shared" si="0"/>
        <v>あやめ-32-A</v>
      </c>
      <c r="F65" s="48" t="s">
        <v>92</v>
      </c>
      <c r="G65" s="48"/>
      <c r="H65" s="66" t="s">
        <v>171</v>
      </c>
      <c r="I65" s="51" t="s">
        <v>590</v>
      </c>
      <c r="J65" s="52">
        <v>17416</v>
      </c>
      <c r="K65" s="53" t="str">
        <f t="shared" si="1"/>
        <v>63歳</v>
      </c>
      <c r="L65" s="55" t="s">
        <v>97</v>
      </c>
      <c r="M65" s="55">
        <f t="shared" si="2"/>
      </c>
      <c r="N65" s="56" t="str">
        <f t="shared" si="3"/>
        <v>京都:</v>
      </c>
      <c r="O65" s="57">
        <v>26</v>
      </c>
      <c r="P65" s="58">
        <f t="shared" si="4"/>
      </c>
      <c r="Q65" s="58">
        <f t="shared" si="5"/>
      </c>
      <c r="R65" s="58">
        <f t="shared" si="6"/>
      </c>
      <c r="S65" s="58">
        <f t="shared" si="7"/>
      </c>
      <c r="T65" s="67"/>
      <c r="U65" s="59"/>
      <c r="V65" s="67"/>
      <c r="W65" s="68"/>
      <c r="X65" s="61" t="s">
        <v>805</v>
      </c>
      <c r="Y65" s="70" t="s">
        <v>116</v>
      </c>
      <c r="Z65" s="71"/>
      <c r="AA65" s="63" t="s">
        <v>92</v>
      </c>
      <c r="AB65" s="71"/>
      <c r="AC65" s="153"/>
      <c r="AD65" s="65"/>
      <c r="AE65" s="46"/>
      <c r="AF65" s="46"/>
    </row>
    <row r="66" spans="1:32" s="37" customFormat="1" ht="22.5" customHeight="1">
      <c r="A66" s="46">
        <v>794</v>
      </c>
      <c r="B66" s="46" t="s">
        <v>99</v>
      </c>
      <c r="C66" s="46">
        <v>32</v>
      </c>
      <c r="D66" s="46" t="s">
        <v>94</v>
      </c>
      <c r="E66" s="47" t="str">
        <f t="shared" si="0"/>
        <v>あやめ-32-B</v>
      </c>
      <c r="F66" s="48" t="s">
        <v>92</v>
      </c>
      <c r="G66" s="49"/>
      <c r="H66" s="50" t="s">
        <v>571</v>
      </c>
      <c r="I66" s="51" t="s">
        <v>572</v>
      </c>
      <c r="J66" s="52">
        <v>16707</v>
      </c>
      <c r="K66" s="53" t="str">
        <f t="shared" si="1"/>
        <v>65歳</v>
      </c>
      <c r="L66" s="54" t="s">
        <v>97</v>
      </c>
      <c r="M66" s="55">
        <f t="shared" si="2"/>
      </c>
      <c r="N66" s="56" t="str">
        <f t="shared" si="3"/>
        <v>京都:</v>
      </c>
      <c r="O66" s="57">
        <v>26</v>
      </c>
      <c r="P66" s="58">
        <f t="shared" si="4"/>
      </c>
      <c r="Q66" s="58">
        <f t="shared" si="5"/>
      </c>
      <c r="R66" s="58">
        <f t="shared" si="6"/>
      </c>
      <c r="S66" s="58">
        <f t="shared" si="7"/>
      </c>
      <c r="T66" s="59"/>
      <c r="U66" s="59"/>
      <c r="V66" s="59"/>
      <c r="W66" s="60"/>
      <c r="X66" s="61" t="s">
        <v>805</v>
      </c>
      <c r="Y66" s="62" t="s">
        <v>116</v>
      </c>
      <c r="Z66" s="46"/>
      <c r="AA66" s="63" t="s">
        <v>92</v>
      </c>
      <c r="AB66" s="46"/>
      <c r="AC66" s="153"/>
      <c r="AD66" s="65"/>
      <c r="AE66" s="46"/>
      <c r="AF66" s="46"/>
    </row>
    <row r="67" spans="1:32" s="37" customFormat="1" ht="22.5" customHeight="1">
      <c r="A67" s="46">
        <v>727</v>
      </c>
      <c r="B67" s="46" t="s">
        <v>99</v>
      </c>
      <c r="C67" s="46">
        <v>33</v>
      </c>
      <c r="D67" s="46" t="s">
        <v>91</v>
      </c>
      <c r="E67" s="47" t="str">
        <f aca="true" t="shared" si="8" ref="E67:E130">B67&amp;"-"&amp;C67&amp;"-"&amp;D67</f>
        <v>あやめ-33-A</v>
      </c>
      <c r="F67" s="48" t="s">
        <v>92</v>
      </c>
      <c r="G67" s="48"/>
      <c r="H67" s="66" t="s">
        <v>172</v>
      </c>
      <c r="I67" s="51" t="s">
        <v>713</v>
      </c>
      <c r="J67" s="52">
        <v>17731</v>
      </c>
      <c r="K67" s="53" t="str">
        <f aca="true" t="shared" si="9" ref="K67:K130">IF(J67="","",DATEDIF(J67,"2011/4/1","y")&amp;"歳")</f>
        <v>62歳</v>
      </c>
      <c r="L67" s="55" t="s">
        <v>120</v>
      </c>
      <c r="M67" s="55">
        <f aca="true" t="shared" si="10" ref="M67:M130">IF(K67="60歳","還暦",IF(K67="70歳","古希",IF(K67="77歳","喜寿",IF(K67&gt;="80歳","長寿",""))))&amp;IF(W67="優勝",V67&amp;W67,"")</f>
      </c>
      <c r="N67" s="56" t="str">
        <f aca="true" t="shared" si="11" ref="N67:N130">L67&amp;":"&amp;M67</f>
        <v>島根:</v>
      </c>
      <c r="O67" s="57">
        <v>32</v>
      </c>
      <c r="P67" s="58">
        <f aca="true" t="shared" si="12" ref="P67:P130">IF(K67&gt;="80歳","○","")</f>
      </c>
      <c r="Q67" s="58">
        <f aca="true" t="shared" si="13" ref="Q67:Q130">IF(K67="77歳","○","")</f>
      </c>
      <c r="R67" s="58">
        <f aca="true" t="shared" si="14" ref="R67:R130">IF(K67="70歳","○","")</f>
      </c>
      <c r="S67" s="58">
        <f aca="true" t="shared" si="15" ref="S67:S130">IF(K67="60歳","○","")</f>
      </c>
      <c r="T67" s="67" t="s">
        <v>92</v>
      </c>
      <c r="U67" s="59"/>
      <c r="V67" s="67"/>
      <c r="W67" s="68"/>
      <c r="X67" s="61" t="s">
        <v>805</v>
      </c>
      <c r="Y67" s="70" t="s">
        <v>116</v>
      </c>
      <c r="Z67" s="71" t="s">
        <v>121</v>
      </c>
      <c r="AA67" s="63" t="s">
        <v>92</v>
      </c>
      <c r="AB67" s="71" t="s">
        <v>121</v>
      </c>
      <c r="AC67" s="153"/>
      <c r="AD67" s="65"/>
      <c r="AE67" s="46"/>
      <c r="AF67" s="46"/>
    </row>
    <row r="68" spans="1:32" s="37" customFormat="1" ht="22.5" customHeight="1">
      <c r="A68" s="46">
        <v>659</v>
      </c>
      <c r="B68" s="46" t="s">
        <v>99</v>
      </c>
      <c r="C68" s="46">
        <v>33</v>
      </c>
      <c r="D68" s="46" t="s">
        <v>94</v>
      </c>
      <c r="E68" s="47" t="str">
        <f t="shared" si="8"/>
        <v>あやめ-33-B</v>
      </c>
      <c r="F68" s="48" t="s">
        <v>92</v>
      </c>
      <c r="G68" s="49"/>
      <c r="H68" s="50" t="s">
        <v>173</v>
      </c>
      <c r="I68" s="51" t="s">
        <v>723</v>
      </c>
      <c r="J68" s="52">
        <v>18638</v>
      </c>
      <c r="K68" s="53" t="str">
        <f t="shared" si="9"/>
        <v>60歳</v>
      </c>
      <c r="L68" s="54" t="s">
        <v>120</v>
      </c>
      <c r="M68" s="55" t="str">
        <f t="shared" si="10"/>
        <v>還暦</v>
      </c>
      <c r="N68" s="56" t="str">
        <f t="shared" si="11"/>
        <v>島根:還暦</v>
      </c>
      <c r="O68" s="57">
        <v>32</v>
      </c>
      <c r="P68" s="58">
        <f t="shared" si="12"/>
      </c>
      <c r="Q68" s="58">
        <f t="shared" si="13"/>
      </c>
      <c r="R68" s="58">
        <f t="shared" si="14"/>
      </c>
      <c r="S68" s="58" t="str">
        <f t="shared" si="15"/>
        <v>○</v>
      </c>
      <c r="T68" s="59" t="s">
        <v>92</v>
      </c>
      <c r="U68" s="59"/>
      <c r="V68" s="59"/>
      <c r="W68" s="60"/>
      <c r="X68" s="61" t="s">
        <v>805</v>
      </c>
      <c r="Y68" s="62" t="s">
        <v>116</v>
      </c>
      <c r="Z68" s="46" t="s">
        <v>121</v>
      </c>
      <c r="AA68" s="63" t="s">
        <v>92</v>
      </c>
      <c r="AB68" s="46" t="s">
        <v>121</v>
      </c>
      <c r="AC68" s="153"/>
      <c r="AD68" s="65"/>
      <c r="AE68" s="46"/>
      <c r="AF68" s="46"/>
    </row>
    <row r="69" spans="1:32" s="37" customFormat="1" ht="22.5" customHeight="1">
      <c r="A69" s="46">
        <v>549</v>
      </c>
      <c r="B69" s="46" t="s">
        <v>99</v>
      </c>
      <c r="C69" s="46">
        <v>34</v>
      </c>
      <c r="D69" s="46" t="s">
        <v>91</v>
      </c>
      <c r="E69" s="47" t="str">
        <f t="shared" si="8"/>
        <v>あやめ-34-A</v>
      </c>
      <c r="F69" s="48" t="s">
        <v>92</v>
      </c>
      <c r="G69" s="48"/>
      <c r="H69" s="66" t="s">
        <v>174</v>
      </c>
      <c r="I69" s="51" t="s">
        <v>665</v>
      </c>
      <c r="J69" s="52">
        <v>18535</v>
      </c>
      <c r="K69" s="53" t="str">
        <f t="shared" si="9"/>
        <v>60歳</v>
      </c>
      <c r="L69" s="55" t="s">
        <v>131</v>
      </c>
      <c r="M69" s="55" t="str">
        <f t="shared" si="10"/>
        <v>還暦</v>
      </c>
      <c r="N69" s="56" t="str">
        <f t="shared" si="11"/>
        <v>兵庫:還暦</v>
      </c>
      <c r="O69" s="57">
        <v>28</v>
      </c>
      <c r="P69" s="58">
        <f t="shared" si="12"/>
      </c>
      <c r="Q69" s="58">
        <f t="shared" si="13"/>
      </c>
      <c r="R69" s="58">
        <f t="shared" si="14"/>
      </c>
      <c r="S69" s="58" t="str">
        <f t="shared" si="15"/>
        <v>○</v>
      </c>
      <c r="T69" s="67"/>
      <c r="U69" s="59" t="s">
        <v>92</v>
      </c>
      <c r="V69" s="67" t="s">
        <v>659</v>
      </c>
      <c r="W69" s="68" t="s">
        <v>175</v>
      </c>
      <c r="X69" s="61" t="s">
        <v>805</v>
      </c>
      <c r="Y69" s="70" t="s">
        <v>116</v>
      </c>
      <c r="Z69" s="71"/>
      <c r="AA69" s="63" t="s">
        <v>92</v>
      </c>
      <c r="AB69" s="71"/>
      <c r="AC69" s="153"/>
      <c r="AD69" s="65"/>
      <c r="AE69" s="46"/>
      <c r="AF69" s="46"/>
    </row>
    <row r="70" spans="1:32" s="37" customFormat="1" ht="22.5" customHeight="1">
      <c r="A70" s="46">
        <v>782</v>
      </c>
      <c r="B70" s="46" t="s">
        <v>99</v>
      </c>
      <c r="C70" s="46">
        <v>34</v>
      </c>
      <c r="D70" s="46" t="s">
        <v>94</v>
      </c>
      <c r="E70" s="47" t="str">
        <f t="shared" si="8"/>
        <v>あやめ-34-B</v>
      </c>
      <c r="F70" s="48" t="s">
        <v>92</v>
      </c>
      <c r="G70" s="49"/>
      <c r="H70" s="50" t="s">
        <v>176</v>
      </c>
      <c r="I70" s="51" t="s">
        <v>177</v>
      </c>
      <c r="J70" s="52">
        <v>18688</v>
      </c>
      <c r="K70" s="53" t="str">
        <f t="shared" si="9"/>
        <v>60歳</v>
      </c>
      <c r="L70" s="54" t="s">
        <v>131</v>
      </c>
      <c r="M70" s="55" t="str">
        <f t="shared" si="10"/>
        <v>還暦</v>
      </c>
      <c r="N70" s="56" t="str">
        <f t="shared" si="11"/>
        <v>兵庫:還暦</v>
      </c>
      <c r="O70" s="57">
        <v>28</v>
      </c>
      <c r="P70" s="58">
        <f t="shared" si="12"/>
      </c>
      <c r="Q70" s="58">
        <f t="shared" si="13"/>
      </c>
      <c r="R70" s="58">
        <f t="shared" si="14"/>
      </c>
      <c r="S70" s="58" t="str">
        <f t="shared" si="15"/>
        <v>○</v>
      </c>
      <c r="T70" s="59"/>
      <c r="U70" s="59" t="s">
        <v>92</v>
      </c>
      <c r="V70" s="59" t="s">
        <v>659</v>
      </c>
      <c r="W70" s="60" t="s">
        <v>175</v>
      </c>
      <c r="X70" s="61" t="s">
        <v>805</v>
      </c>
      <c r="Y70" s="62" t="s">
        <v>116</v>
      </c>
      <c r="Z70" s="46"/>
      <c r="AA70" s="63" t="s">
        <v>92</v>
      </c>
      <c r="AB70" s="46"/>
      <c r="AC70" s="153"/>
      <c r="AD70" s="65"/>
      <c r="AE70" s="46"/>
      <c r="AF70" s="46"/>
    </row>
    <row r="71" spans="1:32" s="37" customFormat="1" ht="22.5" customHeight="1">
      <c r="A71" s="46">
        <v>550</v>
      </c>
      <c r="B71" s="46" t="s">
        <v>99</v>
      </c>
      <c r="C71" s="46">
        <v>35</v>
      </c>
      <c r="D71" s="46" t="s">
        <v>91</v>
      </c>
      <c r="E71" s="47" t="str">
        <f t="shared" si="8"/>
        <v>あやめ-35-A</v>
      </c>
      <c r="F71" s="48" t="s">
        <v>92</v>
      </c>
      <c r="G71" s="48"/>
      <c r="H71" s="66" t="s">
        <v>178</v>
      </c>
      <c r="I71" s="51" t="s">
        <v>787</v>
      </c>
      <c r="J71" s="52">
        <v>18246</v>
      </c>
      <c r="K71" s="53" t="str">
        <f t="shared" si="9"/>
        <v>61歳</v>
      </c>
      <c r="L71" s="55" t="s">
        <v>179</v>
      </c>
      <c r="M71" s="55">
        <f t="shared" si="10"/>
      </c>
      <c r="N71" s="56" t="str">
        <f t="shared" si="11"/>
        <v>宮崎:</v>
      </c>
      <c r="O71" s="57">
        <v>45</v>
      </c>
      <c r="P71" s="58">
        <f t="shared" si="12"/>
      </c>
      <c r="Q71" s="58">
        <f t="shared" si="13"/>
      </c>
      <c r="R71" s="58">
        <f t="shared" si="14"/>
      </c>
      <c r="S71" s="58">
        <f t="shared" si="15"/>
      </c>
      <c r="T71" s="67"/>
      <c r="U71" s="59" t="s">
        <v>92</v>
      </c>
      <c r="V71" s="67"/>
      <c r="W71" s="68"/>
      <c r="X71" s="61" t="s">
        <v>805</v>
      </c>
      <c r="Y71" s="70" t="s">
        <v>116</v>
      </c>
      <c r="Z71" s="71"/>
      <c r="AA71" s="63" t="s">
        <v>92</v>
      </c>
      <c r="AB71" s="71"/>
      <c r="AC71" s="153"/>
      <c r="AD71" s="65"/>
      <c r="AE71" s="46"/>
      <c r="AF71" s="46"/>
    </row>
    <row r="72" spans="1:32" s="37" customFormat="1" ht="22.5" customHeight="1">
      <c r="A72" s="46">
        <v>687</v>
      </c>
      <c r="B72" s="46" t="s">
        <v>99</v>
      </c>
      <c r="C72" s="46">
        <v>35</v>
      </c>
      <c r="D72" s="46" t="s">
        <v>94</v>
      </c>
      <c r="E72" s="47" t="str">
        <f t="shared" si="8"/>
        <v>あやめ-35-B</v>
      </c>
      <c r="F72" s="48" t="s">
        <v>92</v>
      </c>
      <c r="G72" s="49"/>
      <c r="H72" s="50" t="s">
        <v>180</v>
      </c>
      <c r="I72" s="51" t="s">
        <v>786</v>
      </c>
      <c r="J72" s="52">
        <v>16659</v>
      </c>
      <c r="K72" s="53" t="str">
        <f t="shared" si="9"/>
        <v>65歳</v>
      </c>
      <c r="L72" s="54" t="s">
        <v>179</v>
      </c>
      <c r="M72" s="55">
        <f t="shared" si="10"/>
      </c>
      <c r="N72" s="56" t="str">
        <f t="shared" si="11"/>
        <v>宮崎:</v>
      </c>
      <c r="O72" s="57">
        <v>45</v>
      </c>
      <c r="P72" s="58">
        <f t="shared" si="12"/>
      </c>
      <c r="Q72" s="58">
        <f t="shared" si="13"/>
      </c>
      <c r="R72" s="58">
        <f t="shared" si="14"/>
      </c>
      <c r="S72" s="58">
        <f t="shared" si="15"/>
      </c>
      <c r="T72" s="59"/>
      <c r="U72" s="59" t="s">
        <v>92</v>
      </c>
      <c r="V72" s="59"/>
      <c r="W72" s="60"/>
      <c r="X72" s="61" t="s">
        <v>805</v>
      </c>
      <c r="Y72" s="62" t="s">
        <v>116</v>
      </c>
      <c r="Z72" s="46"/>
      <c r="AA72" s="63" t="s">
        <v>92</v>
      </c>
      <c r="AB72" s="46"/>
      <c r="AC72" s="153"/>
      <c r="AD72" s="65"/>
      <c r="AE72" s="46"/>
      <c r="AF72" s="46"/>
    </row>
    <row r="73" spans="1:32" s="37" customFormat="1" ht="22.5" customHeight="1">
      <c r="A73" s="46">
        <v>793</v>
      </c>
      <c r="B73" s="46" t="s">
        <v>99</v>
      </c>
      <c r="C73" s="46">
        <v>36</v>
      </c>
      <c r="D73" s="46" t="s">
        <v>91</v>
      </c>
      <c r="E73" s="47" t="str">
        <f t="shared" si="8"/>
        <v>あやめ-36-A</v>
      </c>
      <c r="F73" s="48" t="s">
        <v>92</v>
      </c>
      <c r="G73" s="48"/>
      <c r="H73" s="66" t="s">
        <v>181</v>
      </c>
      <c r="I73" s="51" t="s">
        <v>676</v>
      </c>
      <c r="J73" s="52">
        <v>18030</v>
      </c>
      <c r="K73" s="53" t="str">
        <f t="shared" si="9"/>
        <v>61歳</v>
      </c>
      <c r="L73" s="55" t="s">
        <v>124</v>
      </c>
      <c r="M73" s="55">
        <f t="shared" si="10"/>
      </c>
      <c r="N73" s="56" t="str">
        <f t="shared" si="11"/>
        <v>奈良:</v>
      </c>
      <c r="O73" s="57">
        <v>29</v>
      </c>
      <c r="P73" s="58">
        <f t="shared" si="12"/>
      </c>
      <c r="Q73" s="58">
        <f t="shared" si="13"/>
      </c>
      <c r="R73" s="58">
        <f t="shared" si="14"/>
      </c>
      <c r="S73" s="58">
        <f t="shared" si="15"/>
      </c>
      <c r="T73" s="67"/>
      <c r="U73" s="59" t="s">
        <v>92</v>
      </c>
      <c r="V73" s="67" t="s">
        <v>521</v>
      </c>
      <c r="W73" s="68"/>
      <c r="X73" s="61" t="s">
        <v>805</v>
      </c>
      <c r="Y73" s="70" t="s">
        <v>116</v>
      </c>
      <c r="Z73" s="71"/>
      <c r="AA73" s="63" t="s">
        <v>92</v>
      </c>
      <c r="AB73" s="71"/>
      <c r="AC73" s="153"/>
      <c r="AD73" s="65"/>
      <c r="AE73" s="46"/>
      <c r="AF73" s="46"/>
    </row>
    <row r="74" spans="1:32" s="37" customFormat="1" ht="22.5" customHeight="1">
      <c r="A74" s="46">
        <v>674</v>
      </c>
      <c r="B74" s="46" t="s">
        <v>99</v>
      </c>
      <c r="C74" s="46">
        <v>36</v>
      </c>
      <c r="D74" s="46" t="s">
        <v>94</v>
      </c>
      <c r="E74" s="47" t="str">
        <f t="shared" si="8"/>
        <v>あやめ-36-B</v>
      </c>
      <c r="F74" s="48" t="s">
        <v>92</v>
      </c>
      <c r="G74" s="49"/>
      <c r="H74" s="50" t="s">
        <v>182</v>
      </c>
      <c r="I74" s="51" t="s">
        <v>680</v>
      </c>
      <c r="J74" s="52">
        <v>17226</v>
      </c>
      <c r="K74" s="53" t="str">
        <f t="shared" si="9"/>
        <v>64歳</v>
      </c>
      <c r="L74" s="54" t="s">
        <v>124</v>
      </c>
      <c r="M74" s="55">
        <f t="shared" si="10"/>
      </c>
      <c r="N74" s="56" t="str">
        <f t="shared" si="11"/>
        <v>奈良:</v>
      </c>
      <c r="O74" s="57">
        <v>29</v>
      </c>
      <c r="P74" s="58">
        <f t="shared" si="12"/>
      </c>
      <c r="Q74" s="58">
        <f t="shared" si="13"/>
      </c>
      <c r="R74" s="58">
        <f t="shared" si="14"/>
      </c>
      <c r="S74" s="58">
        <f t="shared" si="15"/>
      </c>
      <c r="T74" s="59"/>
      <c r="U74" s="59" t="s">
        <v>92</v>
      </c>
      <c r="V74" s="59" t="s">
        <v>521</v>
      </c>
      <c r="W74" s="60"/>
      <c r="X74" s="61" t="s">
        <v>805</v>
      </c>
      <c r="Y74" s="62" t="s">
        <v>116</v>
      </c>
      <c r="Z74" s="46"/>
      <c r="AA74" s="63" t="s">
        <v>92</v>
      </c>
      <c r="AB74" s="46"/>
      <c r="AC74" s="153"/>
      <c r="AD74" s="65"/>
      <c r="AE74" s="46"/>
      <c r="AF74" s="46"/>
    </row>
    <row r="75" spans="1:32" s="37" customFormat="1" ht="22.5" customHeight="1">
      <c r="A75" s="46">
        <v>837</v>
      </c>
      <c r="B75" s="46" t="s">
        <v>99</v>
      </c>
      <c r="C75" s="46">
        <v>37</v>
      </c>
      <c r="D75" s="46" t="s">
        <v>91</v>
      </c>
      <c r="E75" s="47" t="str">
        <f t="shared" si="8"/>
        <v>あやめ-37-A</v>
      </c>
      <c r="F75" s="48" t="s">
        <v>92</v>
      </c>
      <c r="G75" s="48"/>
      <c r="H75" s="66" t="s">
        <v>56</v>
      </c>
      <c r="I75" s="51" t="s">
        <v>558</v>
      </c>
      <c r="J75" s="52">
        <v>18277</v>
      </c>
      <c r="K75" s="53" t="str">
        <f t="shared" si="9"/>
        <v>61歳</v>
      </c>
      <c r="L75" s="55" t="s">
        <v>83</v>
      </c>
      <c r="M75" s="55">
        <f t="shared" si="10"/>
      </c>
      <c r="N75" s="56" t="str">
        <f t="shared" si="11"/>
        <v>愛知:</v>
      </c>
      <c r="O75" s="57">
        <v>23</v>
      </c>
      <c r="P75" s="58">
        <f t="shared" si="12"/>
      </c>
      <c r="Q75" s="58">
        <f t="shared" si="13"/>
      </c>
      <c r="R75" s="58">
        <f t="shared" si="14"/>
      </c>
      <c r="S75" s="58">
        <f t="shared" si="15"/>
      </c>
      <c r="T75" s="67"/>
      <c r="U75" s="59" t="s">
        <v>92</v>
      </c>
      <c r="V75" s="67"/>
      <c r="W75" s="68"/>
      <c r="X75" s="61" t="s">
        <v>805</v>
      </c>
      <c r="Y75" s="70" t="s">
        <v>116</v>
      </c>
      <c r="Z75" s="71"/>
      <c r="AA75" s="63" t="s">
        <v>92</v>
      </c>
      <c r="AB75" s="71"/>
      <c r="AC75" s="153"/>
      <c r="AD75" s="65"/>
      <c r="AE75" s="46"/>
      <c r="AF75" s="46"/>
    </row>
    <row r="76" spans="1:32" s="37" customFormat="1" ht="22.5" customHeight="1">
      <c r="A76" s="46">
        <v>673</v>
      </c>
      <c r="B76" s="46" t="s">
        <v>99</v>
      </c>
      <c r="C76" s="46">
        <v>37</v>
      </c>
      <c r="D76" s="46" t="s">
        <v>94</v>
      </c>
      <c r="E76" s="47" t="str">
        <f t="shared" si="8"/>
        <v>あやめ-37-B</v>
      </c>
      <c r="F76" s="48" t="s">
        <v>92</v>
      </c>
      <c r="G76" s="49"/>
      <c r="H76" s="50" t="s">
        <v>547</v>
      </c>
      <c r="I76" s="51" t="s">
        <v>548</v>
      </c>
      <c r="J76" s="52">
        <v>17306</v>
      </c>
      <c r="K76" s="53" t="str">
        <f t="shared" si="9"/>
        <v>63歳</v>
      </c>
      <c r="L76" s="54" t="s">
        <v>83</v>
      </c>
      <c r="M76" s="55">
        <f t="shared" si="10"/>
      </c>
      <c r="N76" s="56" t="str">
        <f t="shared" si="11"/>
        <v>愛知:</v>
      </c>
      <c r="O76" s="57">
        <v>23</v>
      </c>
      <c r="P76" s="58">
        <f t="shared" si="12"/>
      </c>
      <c r="Q76" s="58">
        <f t="shared" si="13"/>
      </c>
      <c r="R76" s="58">
        <f t="shared" si="14"/>
      </c>
      <c r="S76" s="58">
        <f t="shared" si="15"/>
      </c>
      <c r="T76" s="59"/>
      <c r="U76" s="59" t="s">
        <v>92</v>
      </c>
      <c r="V76" s="59"/>
      <c r="W76" s="60"/>
      <c r="X76" s="61" t="s">
        <v>805</v>
      </c>
      <c r="Y76" s="62" t="s">
        <v>116</v>
      </c>
      <c r="Z76" s="46"/>
      <c r="AA76" s="63" t="s">
        <v>92</v>
      </c>
      <c r="AB76" s="46"/>
      <c r="AC76" s="153"/>
      <c r="AD76" s="65"/>
      <c r="AE76" s="46"/>
      <c r="AF76" s="46"/>
    </row>
    <row r="77" spans="1:32" s="37" customFormat="1" ht="22.5" customHeight="1">
      <c r="A77" s="46">
        <v>762</v>
      </c>
      <c r="B77" s="46" t="s">
        <v>99</v>
      </c>
      <c r="C77" s="46">
        <v>38</v>
      </c>
      <c r="D77" s="46" t="s">
        <v>91</v>
      </c>
      <c r="E77" s="47" t="str">
        <f t="shared" si="8"/>
        <v>あやめ-38-A</v>
      </c>
      <c r="F77" s="48" t="s">
        <v>92</v>
      </c>
      <c r="G77" s="48"/>
      <c r="H77" s="66" t="s">
        <v>183</v>
      </c>
      <c r="I77" s="51" t="s">
        <v>643</v>
      </c>
      <c r="J77" s="52">
        <v>18481</v>
      </c>
      <c r="K77" s="53" t="str">
        <f t="shared" si="9"/>
        <v>60歳</v>
      </c>
      <c r="L77" s="55" t="s">
        <v>603</v>
      </c>
      <c r="M77" s="55" t="str">
        <f t="shared" si="10"/>
        <v>還暦</v>
      </c>
      <c r="N77" s="56" t="str">
        <f t="shared" si="11"/>
        <v>大阪:還暦</v>
      </c>
      <c r="O77" s="57">
        <v>27</v>
      </c>
      <c r="P77" s="58">
        <f t="shared" si="12"/>
      </c>
      <c r="Q77" s="58">
        <f t="shared" si="13"/>
      </c>
      <c r="R77" s="58">
        <f t="shared" si="14"/>
      </c>
      <c r="S77" s="58" t="str">
        <f t="shared" si="15"/>
        <v>○</v>
      </c>
      <c r="T77" s="67" t="s">
        <v>92</v>
      </c>
      <c r="U77" s="59"/>
      <c r="V77" s="67"/>
      <c r="W77" s="68"/>
      <c r="X77" s="61" t="s">
        <v>805</v>
      </c>
      <c r="Y77" s="70" t="s">
        <v>116</v>
      </c>
      <c r="Z77" s="71"/>
      <c r="AA77" s="63" t="s">
        <v>92</v>
      </c>
      <c r="AB77" s="71"/>
      <c r="AC77" s="153"/>
      <c r="AD77" s="65"/>
      <c r="AE77" s="46"/>
      <c r="AF77" s="46"/>
    </row>
    <row r="78" spans="1:32" s="37" customFormat="1" ht="22.5" customHeight="1">
      <c r="A78" s="46">
        <v>713</v>
      </c>
      <c r="B78" s="46" t="s">
        <v>99</v>
      </c>
      <c r="C78" s="46">
        <v>38</v>
      </c>
      <c r="D78" s="46" t="s">
        <v>94</v>
      </c>
      <c r="E78" s="47" t="str">
        <f t="shared" si="8"/>
        <v>あやめ-38-B</v>
      </c>
      <c r="F78" s="48" t="s">
        <v>92</v>
      </c>
      <c r="G78" s="49"/>
      <c r="H78" s="50" t="s">
        <v>184</v>
      </c>
      <c r="I78" s="51" t="s">
        <v>647</v>
      </c>
      <c r="J78" s="52">
        <v>17930</v>
      </c>
      <c r="K78" s="53" t="str">
        <f t="shared" si="9"/>
        <v>62歳</v>
      </c>
      <c r="L78" s="54" t="s">
        <v>603</v>
      </c>
      <c r="M78" s="55">
        <f t="shared" si="10"/>
      </c>
      <c r="N78" s="56" t="str">
        <f t="shared" si="11"/>
        <v>大阪:</v>
      </c>
      <c r="O78" s="57">
        <v>27</v>
      </c>
      <c r="P78" s="58">
        <f t="shared" si="12"/>
      </c>
      <c r="Q78" s="58">
        <f t="shared" si="13"/>
      </c>
      <c r="R78" s="58">
        <f t="shared" si="14"/>
      </c>
      <c r="S78" s="58">
        <f t="shared" si="15"/>
      </c>
      <c r="T78" s="59" t="s">
        <v>92</v>
      </c>
      <c r="U78" s="59"/>
      <c r="V78" s="59"/>
      <c r="W78" s="60"/>
      <c r="X78" s="61" t="s">
        <v>805</v>
      </c>
      <c r="Y78" s="62" t="s">
        <v>116</v>
      </c>
      <c r="Z78" s="46"/>
      <c r="AA78" s="63" t="s">
        <v>92</v>
      </c>
      <c r="AB78" s="46"/>
      <c r="AC78" s="153"/>
      <c r="AD78" s="65"/>
      <c r="AE78" s="46"/>
      <c r="AF78" s="46"/>
    </row>
    <row r="79" spans="1:32" s="37" customFormat="1" ht="22.5" customHeight="1">
      <c r="A79" s="46">
        <v>557</v>
      </c>
      <c r="B79" s="46" t="s">
        <v>99</v>
      </c>
      <c r="C79" s="46">
        <v>39</v>
      </c>
      <c r="D79" s="46" t="s">
        <v>91</v>
      </c>
      <c r="E79" s="47" t="str">
        <f t="shared" si="8"/>
        <v>あやめ-39-A</v>
      </c>
      <c r="F79" s="48" t="s">
        <v>92</v>
      </c>
      <c r="G79" s="48"/>
      <c r="H79" s="66" t="s">
        <v>22</v>
      </c>
      <c r="I79" s="51" t="s">
        <v>453</v>
      </c>
      <c r="J79" s="52">
        <v>18135</v>
      </c>
      <c r="K79" s="53" t="str">
        <f t="shared" si="9"/>
        <v>61歳</v>
      </c>
      <c r="L79" s="55" t="s">
        <v>20</v>
      </c>
      <c r="M79" s="55">
        <f t="shared" si="10"/>
      </c>
      <c r="N79" s="56" t="str">
        <f t="shared" si="11"/>
        <v>埼玉:</v>
      </c>
      <c r="O79" s="57">
        <v>11</v>
      </c>
      <c r="P79" s="58">
        <f t="shared" si="12"/>
      </c>
      <c r="Q79" s="58">
        <f t="shared" si="13"/>
      </c>
      <c r="R79" s="58">
        <f t="shared" si="14"/>
      </c>
      <c r="S79" s="58">
        <f t="shared" si="15"/>
      </c>
      <c r="T79" s="67" t="s">
        <v>92</v>
      </c>
      <c r="U79" s="59"/>
      <c r="V79" s="67"/>
      <c r="W79" s="68"/>
      <c r="X79" s="61" t="s">
        <v>805</v>
      </c>
      <c r="Y79" s="70" t="s">
        <v>116</v>
      </c>
      <c r="Z79" s="71"/>
      <c r="AA79" s="63" t="s">
        <v>92</v>
      </c>
      <c r="AB79" s="71"/>
      <c r="AC79" s="153"/>
      <c r="AD79" s="65"/>
      <c r="AE79" s="46"/>
      <c r="AF79" s="46"/>
    </row>
    <row r="80" spans="1:32" s="37" customFormat="1" ht="22.5" customHeight="1">
      <c r="A80" s="46">
        <v>714</v>
      </c>
      <c r="B80" s="46" t="s">
        <v>99</v>
      </c>
      <c r="C80" s="46">
        <v>39</v>
      </c>
      <c r="D80" s="46" t="s">
        <v>94</v>
      </c>
      <c r="E80" s="47" t="str">
        <f t="shared" si="8"/>
        <v>あやめ-39-B</v>
      </c>
      <c r="F80" s="48" t="s">
        <v>92</v>
      </c>
      <c r="G80" s="49"/>
      <c r="H80" s="50" t="s">
        <v>451</v>
      </c>
      <c r="I80" s="51" t="s">
        <v>452</v>
      </c>
      <c r="J80" s="52">
        <v>18703</v>
      </c>
      <c r="K80" s="53" t="str">
        <f t="shared" si="9"/>
        <v>60歳</v>
      </c>
      <c r="L80" s="54" t="s">
        <v>20</v>
      </c>
      <c r="M80" s="55" t="str">
        <f t="shared" si="10"/>
        <v>還暦</v>
      </c>
      <c r="N80" s="56" t="str">
        <f t="shared" si="11"/>
        <v>埼玉:還暦</v>
      </c>
      <c r="O80" s="57">
        <v>11</v>
      </c>
      <c r="P80" s="58">
        <f t="shared" si="12"/>
      </c>
      <c r="Q80" s="58">
        <f t="shared" si="13"/>
      </c>
      <c r="R80" s="58">
        <f t="shared" si="14"/>
      </c>
      <c r="S80" s="58" t="str">
        <f t="shared" si="15"/>
        <v>○</v>
      </c>
      <c r="T80" s="59" t="s">
        <v>92</v>
      </c>
      <c r="U80" s="59"/>
      <c r="V80" s="59"/>
      <c r="W80" s="60"/>
      <c r="X80" s="61" t="s">
        <v>805</v>
      </c>
      <c r="Y80" s="62" t="s">
        <v>116</v>
      </c>
      <c r="Z80" s="46"/>
      <c r="AA80" s="63" t="s">
        <v>92</v>
      </c>
      <c r="AB80" s="46"/>
      <c r="AC80" s="153" t="s">
        <v>825</v>
      </c>
      <c r="AD80" s="65"/>
      <c r="AE80" s="46"/>
      <c r="AF80" s="46"/>
    </row>
    <row r="81" spans="1:32" s="37" customFormat="1" ht="22.5" customHeight="1">
      <c r="A81" s="46">
        <v>761</v>
      </c>
      <c r="B81" s="46" t="s">
        <v>99</v>
      </c>
      <c r="C81" s="46">
        <v>40</v>
      </c>
      <c r="D81" s="46" t="s">
        <v>91</v>
      </c>
      <c r="E81" s="47" t="str">
        <f t="shared" si="8"/>
        <v>あやめ-40-A</v>
      </c>
      <c r="F81" s="48" t="s">
        <v>92</v>
      </c>
      <c r="G81" s="48"/>
      <c r="H81" s="66" t="s">
        <v>39</v>
      </c>
      <c r="I81" s="51" t="s">
        <v>518</v>
      </c>
      <c r="J81" s="52">
        <v>17456</v>
      </c>
      <c r="K81" s="53" t="str">
        <f t="shared" si="9"/>
        <v>63歳</v>
      </c>
      <c r="L81" s="55" t="s">
        <v>40</v>
      </c>
      <c r="M81" s="55">
        <f t="shared" si="10"/>
      </c>
      <c r="N81" s="56" t="str">
        <f t="shared" si="11"/>
        <v>長野:</v>
      </c>
      <c r="O81" s="57">
        <v>20</v>
      </c>
      <c r="P81" s="58">
        <f t="shared" si="12"/>
      </c>
      <c r="Q81" s="58">
        <f t="shared" si="13"/>
      </c>
      <c r="R81" s="58">
        <f t="shared" si="14"/>
      </c>
      <c r="S81" s="58">
        <f t="shared" si="15"/>
      </c>
      <c r="T81" s="67"/>
      <c r="U81" s="59" t="s">
        <v>92</v>
      </c>
      <c r="V81" s="67"/>
      <c r="W81" s="68"/>
      <c r="X81" s="61" t="s">
        <v>805</v>
      </c>
      <c r="Y81" s="70" t="s">
        <v>116</v>
      </c>
      <c r="Z81" s="71"/>
      <c r="AA81" s="63" t="s">
        <v>92</v>
      </c>
      <c r="AB81" s="71"/>
      <c r="AC81" s="153"/>
      <c r="AD81" s="65"/>
      <c r="AE81" s="46"/>
      <c r="AF81" s="46"/>
    </row>
    <row r="82" spans="1:32" s="37" customFormat="1" ht="22.5" customHeight="1">
      <c r="A82" s="46">
        <v>558</v>
      </c>
      <c r="B82" s="46" t="s">
        <v>99</v>
      </c>
      <c r="C82" s="46">
        <v>40</v>
      </c>
      <c r="D82" s="46" t="s">
        <v>94</v>
      </c>
      <c r="E82" s="47" t="str">
        <f t="shared" si="8"/>
        <v>あやめ-40-B</v>
      </c>
      <c r="F82" s="48" t="s">
        <v>92</v>
      </c>
      <c r="G82" s="49"/>
      <c r="H82" s="50" t="s">
        <v>522</v>
      </c>
      <c r="I82" s="51" t="s">
        <v>523</v>
      </c>
      <c r="J82" s="52">
        <v>15795</v>
      </c>
      <c r="K82" s="53" t="str">
        <f t="shared" si="9"/>
        <v>68歳</v>
      </c>
      <c r="L82" s="54" t="s">
        <v>40</v>
      </c>
      <c r="M82" s="55">
        <f t="shared" si="10"/>
      </c>
      <c r="N82" s="56" t="str">
        <f t="shared" si="11"/>
        <v>長野:</v>
      </c>
      <c r="O82" s="57">
        <v>20</v>
      </c>
      <c r="P82" s="58">
        <f t="shared" si="12"/>
      </c>
      <c r="Q82" s="58">
        <f t="shared" si="13"/>
      </c>
      <c r="R82" s="58">
        <f t="shared" si="14"/>
      </c>
      <c r="S82" s="58">
        <f t="shared" si="15"/>
      </c>
      <c r="T82" s="59"/>
      <c r="U82" s="59" t="s">
        <v>92</v>
      </c>
      <c r="V82" s="59"/>
      <c r="W82" s="60"/>
      <c r="X82" s="61" t="s">
        <v>805</v>
      </c>
      <c r="Y82" s="62" t="s">
        <v>116</v>
      </c>
      <c r="Z82" s="46"/>
      <c r="AA82" s="63" t="s">
        <v>92</v>
      </c>
      <c r="AB82" s="46"/>
      <c r="AC82" s="153"/>
      <c r="AD82" s="65"/>
      <c r="AE82" s="46"/>
      <c r="AF82" s="46"/>
    </row>
    <row r="83" spans="1:32" s="37" customFormat="1" ht="22.5" customHeight="1">
      <c r="A83" s="46">
        <v>838</v>
      </c>
      <c r="B83" s="46" t="s">
        <v>99</v>
      </c>
      <c r="C83" s="46">
        <v>41</v>
      </c>
      <c r="D83" s="46" t="s">
        <v>91</v>
      </c>
      <c r="E83" s="47" t="str">
        <f t="shared" si="8"/>
        <v>あやめ-41-A</v>
      </c>
      <c r="F83" s="48" t="s">
        <v>92</v>
      </c>
      <c r="G83" s="48"/>
      <c r="H83" s="66" t="s">
        <v>185</v>
      </c>
      <c r="I83" s="51" t="s">
        <v>766</v>
      </c>
      <c r="J83" s="52">
        <v>18212</v>
      </c>
      <c r="K83" s="53" t="str">
        <f t="shared" si="9"/>
        <v>61歳</v>
      </c>
      <c r="L83" s="55" t="s">
        <v>763</v>
      </c>
      <c r="M83" s="55">
        <f t="shared" si="10"/>
      </c>
      <c r="N83" s="56" t="str">
        <f t="shared" si="11"/>
        <v>愛媛:</v>
      </c>
      <c r="O83" s="57">
        <v>38</v>
      </c>
      <c r="P83" s="58">
        <f t="shared" si="12"/>
      </c>
      <c r="Q83" s="58">
        <f t="shared" si="13"/>
      </c>
      <c r="R83" s="58">
        <f t="shared" si="14"/>
      </c>
      <c r="S83" s="58">
        <f t="shared" si="15"/>
      </c>
      <c r="T83" s="67" t="s">
        <v>92</v>
      </c>
      <c r="U83" s="59"/>
      <c r="V83" s="67"/>
      <c r="W83" s="68"/>
      <c r="X83" s="61" t="s">
        <v>805</v>
      </c>
      <c r="Y83" s="70" t="s">
        <v>116</v>
      </c>
      <c r="Z83" s="71"/>
      <c r="AA83" s="63" t="s">
        <v>92</v>
      </c>
      <c r="AB83" s="71"/>
      <c r="AC83" s="153"/>
      <c r="AD83" s="65"/>
      <c r="AE83" s="46"/>
      <c r="AF83" s="46"/>
    </row>
    <row r="84" spans="1:32" s="37" customFormat="1" ht="22.5" customHeight="1">
      <c r="A84" s="46">
        <v>666</v>
      </c>
      <c r="B84" s="46" t="s">
        <v>99</v>
      </c>
      <c r="C84" s="46">
        <v>41</v>
      </c>
      <c r="D84" s="46" t="s">
        <v>94</v>
      </c>
      <c r="E84" s="47" t="str">
        <f t="shared" si="8"/>
        <v>あやめ-41-B</v>
      </c>
      <c r="F84" s="48" t="s">
        <v>92</v>
      </c>
      <c r="G84" s="49"/>
      <c r="H84" s="50" t="s">
        <v>186</v>
      </c>
      <c r="I84" s="51" t="s">
        <v>769</v>
      </c>
      <c r="J84" s="52">
        <v>18476</v>
      </c>
      <c r="K84" s="53" t="str">
        <f t="shared" si="9"/>
        <v>60歳</v>
      </c>
      <c r="L84" s="54" t="s">
        <v>763</v>
      </c>
      <c r="M84" s="55" t="str">
        <f t="shared" si="10"/>
        <v>還暦</v>
      </c>
      <c r="N84" s="56" t="str">
        <f t="shared" si="11"/>
        <v>愛媛:還暦</v>
      </c>
      <c r="O84" s="57">
        <v>38</v>
      </c>
      <c r="P84" s="58">
        <f t="shared" si="12"/>
      </c>
      <c r="Q84" s="58">
        <f t="shared" si="13"/>
      </c>
      <c r="R84" s="58">
        <f t="shared" si="14"/>
      </c>
      <c r="S84" s="58" t="str">
        <f t="shared" si="15"/>
        <v>○</v>
      </c>
      <c r="T84" s="59" t="s">
        <v>92</v>
      </c>
      <c r="U84" s="59"/>
      <c r="V84" s="59"/>
      <c r="W84" s="60"/>
      <c r="X84" s="61" t="s">
        <v>805</v>
      </c>
      <c r="Y84" s="62" t="s">
        <v>116</v>
      </c>
      <c r="Z84" s="46"/>
      <c r="AA84" s="63" t="s">
        <v>92</v>
      </c>
      <c r="AB84" s="46"/>
      <c r="AC84" s="153"/>
      <c r="AD84" s="65"/>
      <c r="AE84" s="46"/>
      <c r="AF84" s="46"/>
    </row>
    <row r="85" spans="1:32" s="37" customFormat="1" ht="22.5" customHeight="1">
      <c r="A85" s="46">
        <v>665</v>
      </c>
      <c r="B85" s="46" t="s">
        <v>99</v>
      </c>
      <c r="C85" s="46">
        <v>42</v>
      </c>
      <c r="D85" s="46" t="s">
        <v>91</v>
      </c>
      <c r="E85" s="47" t="str">
        <f t="shared" si="8"/>
        <v>あやめ-42-A</v>
      </c>
      <c r="F85" s="48" t="s">
        <v>92</v>
      </c>
      <c r="G85" s="48"/>
      <c r="H85" s="66" t="s">
        <v>66</v>
      </c>
      <c r="I85" s="51" t="s">
        <v>567</v>
      </c>
      <c r="J85" s="52">
        <v>17704</v>
      </c>
      <c r="K85" s="53" t="str">
        <f t="shared" si="9"/>
        <v>62歳</v>
      </c>
      <c r="L85" s="55" t="s">
        <v>67</v>
      </c>
      <c r="M85" s="55">
        <f t="shared" si="10"/>
      </c>
      <c r="N85" s="56" t="str">
        <f t="shared" si="11"/>
        <v>滋賀:</v>
      </c>
      <c r="O85" s="57">
        <v>25</v>
      </c>
      <c r="P85" s="58">
        <f t="shared" si="12"/>
      </c>
      <c r="Q85" s="58">
        <f t="shared" si="13"/>
      </c>
      <c r="R85" s="58">
        <f t="shared" si="14"/>
      </c>
      <c r="S85" s="58">
        <f t="shared" si="15"/>
      </c>
      <c r="T85" s="67" t="s">
        <v>92</v>
      </c>
      <c r="U85" s="59"/>
      <c r="V85" s="67"/>
      <c r="W85" s="68"/>
      <c r="X85" s="61" t="s">
        <v>805</v>
      </c>
      <c r="Y85" s="70" t="s">
        <v>116</v>
      </c>
      <c r="Z85" s="71"/>
      <c r="AA85" s="63" t="s">
        <v>92</v>
      </c>
      <c r="AB85" s="71"/>
      <c r="AC85" s="153"/>
      <c r="AD85" s="65"/>
      <c r="AE85" s="46"/>
      <c r="AF85" s="46"/>
    </row>
    <row r="86" spans="1:32" s="37" customFormat="1" ht="22.5" customHeight="1">
      <c r="A86" s="46">
        <v>650</v>
      </c>
      <c r="B86" s="46" t="s">
        <v>99</v>
      </c>
      <c r="C86" s="46">
        <v>42</v>
      </c>
      <c r="D86" s="46" t="s">
        <v>94</v>
      </c>
      <c r="E86" s="47" t="str">
        <f t="shared" si="8"/>
        <v>あやめ-42-B</v>
      </c>
      <c r="F86" s="48" t="s">
        <v>92</v>
      </c>
      <c r="G86" s="49"/>
      <c r="H86" s="50" t="s">
        <v>563</v>
      </c>
      <c r="I86" s="51" t="s">
        <v>564</v>
      </c>
      <c r="J86" s="52">
        <v>17540</v>
      </c>
      <c r="K86" s="53" t="str">
        <f t="shared" si="9"/>
        <v>63歳</v>
      </c>
      <c r="L86" s="54" t="s">
        <v>65</v>
      </c>
      <c r="M86" s="55">
        <f t="shared" si="10"/>
      </c>
      <c r="N86" s="56" t="str">
        <f t="shared" si="11"/>
        <v>三重:</v>
      </c>
      <c r="O86" s="57">
        <v>24</v>
      </c>
      <c r="P86" s="58">
        <f t="shared" si="12"/>
      </c>
      <c r="Q86" s="58">
        <f t="shared" si="13"/>
      </c>
      <c r="R86" s="58">
        <f t="shared" si="14"/>
      </c>
      <c r="S86" s="58">
        <f t="shared" si="15"/>
      </c>
      <c r="T86" s="59"/>
      <c r="U86" s="59" t="s">
        <v>92</v>
      </c>
      <c r="V86" s="59" t="s">
        <v>565</v>
      </c>
      <c r="W86" s="60"/>
      <c r="X86" s="61" t="s">
        <v>805</v>
      </c>
      <c r="Y86" s="62" t="s">
        <v>116</v>
      </c>
      <c r="Z86" s="46"/>
      <c r="AA86" s="63" t="s">
        <v>92</v>
      </c>
      <c r="AB86" s="46"/>
      <c r="AC86" s="153"/>
      <c r="AD86" s="65"/>
      <c r="AE86" s="46"/>
      <c r="AF86" s="46"/>
    </row>
    <row r="87" spans="1:32" s="37" customFormat="1" ht="22.5" customHeight="1">
      <c r="A87" s="46">
        <v>806</v>
      </c>
      <c r="B87" s="46" t="s">
        <v>99</v>
      </c>
      <c r="C87" s="46">
        <v>43</v>
      </c>
      <c r="D87" s="46" t="s">
        <v>91</v>
      </c>
      <c r="E87" s="47" t="str">
        <f t="shared" si="8"/>
        <v>あやめ-43-A</v>
      </c>
      <c r="F87" s="48" t="s">
        <v>92</v>
      </c>
      <c r="G87" s="48"/>
      <c r="H87" s="66" t="s">
        <v>69</v>
      </c>
      <c r="I87" s="51" t="s">
        <v>594</v>
      </c>
      <c r="J87" s="52">
        <v>16932</v>
      </c>
      <c r="K87" s="53" t="str">
        <f t="shared" si="9"/>
        <v>64歳</v>
      </c>
      <c r="L87" s="55" t="s">
        <v>97</v>
      </c>
      <c r="M87" s="55">
        <f t="shared" si="10"/>
      </c>
      <c r="N87" s="56" t="str">
        <f t="shared" si="11"/>
        <v>京都:</v>
      </c>
      <c r="O87" s="57">
        <v>26</v>
      </c>
      <c r="P87" s="58">
        <f t="shared" si="12"/>
      </c>
      <c r="Q87" s="58">
        <f t="shared" si="13"/>
      </c>
      <c r="R87" s="58">
        <f t="shared" si="14"/>
      </c>
      <c r="S87" s="58">
        <f t="shared" si="15"/>
      </c>
      <c r="T87" s="67"/>
      <c r="U87" s="59" t="s">
        <v>92</v>
      </c>
      <c r="V87" s="67" t="s">
        <v>521</v>
      </c>
      <c r="W87" s="68" t="s">
        <v>595</v>
      </c>
      <c r="X87" s="61" t="s">
        <v>805</v>
      </c>
      <c r="Y87" s="70" t="s">
        <v>116</v>
      </c>
      <c r="Z87" s="71"/>
      <c r="AA87" s="63" t="s">
        <v>92</v>
      </c>
      <c r="AB87" s="71"/>
      <c r="AC87" s="153"/>
      <c r="AD87" s="65"/>
      <c r="AE87" s="46"/>
      <c r="AF87" s="46"/>
    </row>
    <row r="88" spans="1:32" s="37" customFormat="1" ht="22.5" customHeight="1">
      <c r="A88" s="46">
        <v>649</v>
      </c>
      <c r="B88" s="46" t="s">
        <v>99</v>
      </c>
      <c r="C88" s="46">
        <v>43</v>
      </c>
      <c r="D88" s="46" t="s">
        <v>94</v>
      </c>
      <c r="E88" s="47" t="str">
        <f t="shared" si="8"/>
        <v>あやめ-43-B</v>
      </c>
      <c r="F88" s="48" t="s">
        <v>92</v>
      </c>
      <c r="G88" s="49"/>
      <c r="H88" s="50" t="s">
        <v>187</v>
      </c>
      <c r="I88" s="51" t="s">
        <v>583</v>
      </c>
      <c r="J88" s="52">
        <v>17422</v>
      </c>
      <c r="K88" s="53" t="str">
        <f t="shared" si="9"/>
        <v>63歳</v>
      </c>
      <c r="L88" s="54" t="s">
        <v>97</v>
      </c>
      <c r="M88" s="55">
        <f t="shared" si="10"/>
      </c>
      <c r="N88" s="56" t="str">
        <f t="shared" si="11"/>
        <v>京都:</v>
      </c>
      <c r="O88" s="57">
        <v>26</v>
      </c>
      <c r="P88" s="58">
        <f t="shared" si="12"/>
      </c>
      <c r="Q88" s="58">
        <f t="shared" si="13"/>
      </c>
      <c r="R88" s="58">
        <f t="shared" si="14"/>
      </c>
      <c r="S88" s="58">
        <f t="shared" si="15"/>
      </c>
      <c r="T88" s="59"/>
      <c r="U88" s="59" t="s">
        <v>92</v>
      </c>
      <c r="V88" s="59" t="s">
        <v>521</v>
      </c>
      <c r="W88" s="60" t="s">
        <v>584</v>
      </c>
      <c r="X88" s="61" t="s">
        <v>188</v>
      </c>
      <c r="Y88" s="62" t="s">
        <v>116</v>
      </c>
      <c r="Z88" s="71"/>
      <c r="AA88" s="63" t="s">
        <v>92</v>
      </c>
      <c r="AB88" s="71"/>
      <c r="AC88" s="153"/>
      <c r="AD88" s="65"/>
      <c r="AE88" s="46"/>
      <c r="AF88" s="46"/>
    </row>
    <row r="89" spans="1:32" s="37" customFormat="1" ht="22.5" customHeight="1">
      <c r="A89" s="46">
        <v>805</v>
      </c>
      <c r="B89" s="46" t="s">
        <v>99</v>
      </c>
      <c r="C89" s="46">
        <v>44</v>
      </c>
      <c r="D89" s="46" t="s">
        <v>91</v>
      </c>
      <c r="E89" s="47" t="str">
        <f t="shared" si="8"/>
        <v>あやめ-44-A</v>
      </c>
      <c r="F89" s="48" t="s">
        <v>92</v>
      </c>
      <c r="G89" s="48"/>
      <c r="H89" s="66" t="s">
        <v>189</v>
      </c>
      <c r="I89" s="51" t="s">
        <v>743</v>
      </c>
      <c r="J89" s="52">
        <v>17259</v>
      </c>
      <c r="K89" s="53" t="str">
        <f t="shared" si="9"/>
        <v>63歳</v>
      </c>
      <c r="L89" s="55" t="s">
        <v>190</v>
      </c>
      <c r="M89" s="55">
        <f t="shared" si="10"/>
      </c>
      <c r="N89" s="56" t="str">
        <f t="shared" si="11"/>
        <v>山口:</v>
      </c>
      <c r="O89" s="57">
        <v>35</v>
      </c>
      <c r="P89" s="58">
        <f t="shared" si="12"/>
      </c>
      <c r="Q89" s="58">
        <f t="shared" si="13"/>
      </c>
      <c r="R89" s="58">
        <f t="shared" si="14"/>
      </c>
      <c r="S89" s="58">
        <f t="shared" si="15"/>
      </c>
      <c r="T89" s="67" t="s">
        <v>92</v>
      </c>
      <c r="U89" s="59"/>
      <c r="V89" s="67"/>
      <c r="W89" s="68"/>
      <c r="X89" s="61" t="s">
        <v>805</v>
      </c>
      <c r="Y89" s="70" t="s">
        <v>116</v>
      </c>
      <c r="Z89" s="71"/>
      <c r="AA89" s="63" t="s">
        <v>92</v>
      </c>
      <c r="AB89" s="71"/>
      <c r="AC89" s="153"/>
      <c r="AD89" s="65"/>
      <c r="AE89" s="46"/>
      <c r="AF89" s="46"/>
    </row>
    <row r="90" spans="1:32" s="37" customFormat="1" ht="22.5" customHeight="1">
      <c r="A90" s="46">
        <v>574</v>
      </c>
      <c r="B90" s="46" t="s">
        <v>99</v>
      </c>
      <c r="C90" s="46">
        <v>44</v>
      </c>
      <c r="D90" s="46" t="s">
        <v>94</v>
      </c>
      <c r="E90" s="47" t="str">
        <f t="shared" si="8"/>
        <v>あやめ-44-B</v>
      </c>
      <c r="F90" s="48" t="s">
        <v>92</v>
      </c>
      <c r="G90" s="49"/>
      <c r="H90" s="50" t="s">
        <v>191</v>
      </c>
      <c r="I90" s="51" t="s">
        <v>741</v>
      </c>
      <c r="J90" s="52">
        <v>13386</v>
      </c>
      <c r="K90" s="53" t="str">
        <f t="shared" si="9"/>
        <v>74歳</v>
      </c>
      <c r="L90" s="54" t="s">
        <v>190</v>
      </c>
      <c r="M90" s="55">
        <f t="shared" si="10"/>
      </c>
      <c r="N90" s="56" t="str">
        <f t="shared" si="11"/>
        <v>山口:</v>
      </c>
      <c r="O90" s="57">
        <v>35</v>
      </c>
      <c r="P90" s="58">
        <f t="shared" si="12"/>
      </c>
      <c r="Q90" s="58">
        <f t="shared" si="13"/>
      </c>
      <c r="R90" s="58">
        <f t="shared" si="14"/>
      </c>
      <c r="S90" s="58">
        <f t="shared" si="15"/>
      </c>
      <c r="T90" s="59" t="s">
        <v>92</v>
      </c>
      <c r="U90" s="59"/>
      <c r="V90" s="59"/>
      <c r="W90" s="60"/>
      <c r="X90" s="61" t="s">
        <v>805</v>
      </c>
      <c r="Y90" s="62" t="s">
        <v>116</v>
      </c>
      <c r="Z90" s="46"/>
      <c r="AA90" s="63" t="s">
        <v>92</v>
      </c>
      <c r="AB90" s="46"/>
      <c r="AC90" s="153"/>
      <c r="AD90" s="65"/>
      <c r="AE90" s="46"/>
      <c r="AF90" s="46"/>
    </row>
    <row r="91" spans="1:32" s="37" customFormat="1" ht="22.5" customHeight="1">
      <c r="A91" s="46">
        <v>607</v>
      </c>
      <c r="B91" s="46" t="s">
        <v>99</v>
      </c>
      <c r="C91" s="46">
        <v>45</v>
      </c>
      <c r="D91" s="46" t="s">
        <v>91</v>
      </c>
      <c r="E91" s="47" t="str">
        <f t="shared" si="8"/>
        <v>あやめ-45-A</v>
      </c>
      <c r="F91" s="48" t="s">
        <v>92</v>
      </c>
      <c r="G91" s="48"/>
      <c r="H91" s="66" t="s">
        <v>27</v>
      </c>
      <c r="I91" s="51" t="s">
        <v>468</v>
      </c>
      <c r="J91" s="52">
        <v>17624</v>
      </c>
      <c r="K91" s="53" t="str">
        <f t="shared" si="9"/>
        <v>63歳</v>
      </c>
      <c r="L91" s="55" t="s">
        <v>82</v>
      </c>
      <c r="M91" s="55">
        <f t="shared" si="10"/>
      </c>
      <c r="N91" s="56" t="str">
        <f t="shared" si="11"/>
        <v>千葉:</v>
      </c>
      <c r="O91" s="57">
        <v>12</v>
      </c>
      <c r="P91" s="58">
        <f t="shared" si="12"/>
      </c>
      <c r="Q91" s="58">
        <f t="shared" si="13"/>
      </c>
      <c r="R91" s="58">
        <f t="shared" si="14"/>
      </c>
      <c r="S91" s="58">
        <f t="shared" si="15"/>
      </c>
      <c r="T91" s="67" t="s">
        <v>92</v>
      </c>
      <c r="U91" s="59"/>
      <c r="V91" s="67"/>
      <c r="W91" s="68"/>
      <c r="X91" s="61" t="s">
        <v>805</v>
      </c>
      <c r="Y91" s="70" t="s">
        <v>116</v>
      </c>
      <c r="Z91" s="71"/>
      <c r="AA91" s="63" t="s">
        <v>92</v>
      </c>
      <c r="AB91" s="71"/>
      <c r="AC91" s="153"/>
      <c r="AD91" s="65"/>
      <c r="AE91" s="46"/>
      <c r="AF91" s="46"/>
    </row>
    <row r="92" spans="1:32" s="37" customFormat="1" ht="22.5" customHeight="1">
      <c r="A92" s="46">
        <v>754</v>
      </c>
      <c r="B92" s="46" t="s">
        <v>99</v>
      </c>
      <c r="C92" s="46">
        <v>45</v>
      </c>
      <c r="D92" s="46" t="s">
        <v>94</v>
      </c>
      <c r="E92" s="47" t="str">
        <f t="shared" si="8"/>
        <v>あやめ-45-B</v>
      </c>
      <c r="F92" s="48" t="s">
        <v>92</v>
      </c>
      <c r="G92" s="49"/>
      <c r="H92" s="50" t="s">
        <v>462</v>
      </c>
      <c r="I92" s="51" t="s">
        <v>463</v>
      </c>
      <c r="J92" s="52">
        <v>16472</v>
      </c>
      <c r="K92" s="53" t="str">
        <f t="shared" si="9"/>
        <v>66歳</v>
      </c>
      <c r="L92" s="54" t="s">
        <v>82</v>
      </c>
      <c r="M92" s="55">
        <f t="shared" si="10"/>
      </c>
      <c r="N92" s="56" t="str">
        <f t="shared" si="11"/>
        <v>千葉:</v>
      </c>
      <c r="O92" s="57">
        <v>12</v>
      </c>
      <c r="P92" s="58">
        <f t="shared" si="12"/>
      </c>
      <c r="Q92" s="58">
        <f t="shared" si="13"/>
      </c>
      <c r="R92" s="58">
        <f t="shared" si="14"/>
      </c>
      <c r="S92" s="58">
        <f t="shared" si="15"/>
      </c>
      <c r="T92" s="59" t="s">
        <v>92</v>
      </c>
      <c r="U92" s="59"/>
      <c r="V92" s="59"/>
      <c r="W92" s="60"/>
      <c r="X92" s="61" t="s">
        <v>805</v>
      </c>
      <c r="Y92" s="62" t="s">
        <v>116</v>
      </c>
      <c r="Z92" s="46"/>
      <c r="AA92" s="63" t="s">
        <v>92</v>
      </c>
      <c r="AB92" s="46"/>
      <c r="AC92" s="153"/>
      <c r="AD92" s="65"/>
      <c r="AE92" s="46"/>
      <c r="AF92" s="46"/>
    </row>
    <row r="93" spans="1:32" s="37" customFormat="1" ht="22.5" customHeight="1">
      <c r="A93" s="46">
        <v>608</v>
      </c>
      <c r="B93" s="46" t="s">
        <v>99</v>
      </c>
      <c r="C93" s="46">
        <v>46</v>
      </c>
      <c r="D93" s="46" t="s">
        <v>91</v>
      </c>
      <c r="E93" s="47" t="str">
        <f t="shared" si="8"/>
        <v>あやめ-46-A</v>
      </c>
      <c r="F93" s="48" t="s">
        <v>92</v>
      </c>
      <c r="G93" s="48"/>
      <c r="H93" s="66" t="s">
        <v>192</v>
      </c>
      <c r="I93" s="51" t="s">
        <v>193</v>
      </c>
      <c r="J93" s="52">
        <v>17491</v>
      </c>
      <c r="K93" s="53" t="str">
        <f t="shared" si="9"/>
        <v>63歳</v>
      </c>
      <c r="L93" s="55" t="s">
        <v>131</v>
      </c>
      <c r="M93" s="55">
        <f t="shared" si="10"/>
      </c>
      <c r="N93" s="56" t="str">
        <f t="shared" si="11"/>
        <v>兵庫:</v>
      </c>
      <c r="O93" s="57">
        <v>28</v>
      </c>
      <c r="P93" s="58">
        <f t="shared" si="12"/>
      </c>
      <c r="Q93" s="58">
        <f t="shared" si="13"/>
      </c>
      <c r="R93" s="58">
        <f t="shared" si="14"/>
      </c>
      <c r="S93" s="58">
        <f t="shared" si="15"/>
      </c>
      <c r="T93" s="67"/>
      <c r="U93" s="59" t="s">
        <v>92</v>
      </c>
      <c r="V93" s="67" t="s">
        <v>114</v>
      </c>
      <c r="W93" s="68" t="s">
        <v>194</v>
      </c>
      <c r="X93" s="61" t="s">
        <v>805</v>
      </c>
      <c r="Y93" s="70" t="s">
        <v>116</v>
      </c>
      <c r="Z93" s="71"/>
      <c r="AA93" s="63" t="s">
        <v>92</v>
      </c>
      <c r="AB93" s="71"/>
      <c r="AC93" s="153"/>
      <c r="AD93" s="65"/>
      <c r="AE93" s="46"/>
      <c r="AF93" s="46"/>
    </row>
    <row r="94" spans="1:32" s="37" customFormat="1" ht="22.5" customHeight="1">
      <c r="A94" s="46">
        <v>866</v>
      </c>
      <c r="B94" s="46" t="s">
        <v>99</v>
      </c>
      <c r="C94" s="46">
        <v>46</v>
      </c>
      <c r="D94" s="46" t="s">
        <v>94</v>
      </c>
      <c r="E94" s="47" t="str">
        <f t="shared" si="8"/>
        <v>あやめ-46-B</v>
      </c>
      <c r="F94" s="48" t="s">
        <v>92</v>
      </c>
      <c r="G94" s="49"/>
      <c r="H94" s="50" t="s">
        <v>195</v>
      </c>
      <c r="I94" s="51" t="s">
        <v>662</v>
      </c>
      <c r="J94" s="52">
        <v>17774</v>
      </c>
      <c r="K94" s="53" t="str">
        <f t="shared" si="9"/>
        <v>62歳</v>
      </c>
      <c r="L94" s="54" t="s">
        <v>131</v>
      </c>
      <c r="M94" s="55">
        <f t="shared" si="10"/>
      </c>
      <c r="N94" s="56" t="str">
        <f t="shared" si="11"/>
        <v>兵庫:</v>
      </c>
      <c r="O94" s="57">
        <v>28</v>
      </c>
      <c r="P94" s="58">
        <f t="shared" si="12"/>
      </c>
      <c r="Q94" s="58">
        <f t="shared" si="13"/>
      </c>
      <c r="R94" s="58">
        <f t="shared" si="14"/>
      </c>
      <c r="S94" s="58">
        <f t="shared" si="15"/>
      </c>
      <c r="T94" s="59"/>
      <c r="U94" s="59" t="s">
        <v>92</v>
      </c>
      <c r="V94" s="59" t="s">
        <v>521</v>
      </c>
      <c r="W94" s="60" t="s">
        <v>194</v>
      </c>
      <c r="X94" s="61" t="s">
        <v>805</v>
      </c>
      <c r="Y94" s="62" t="s">
        <v>116</v>
      </c>
      <c r="Z94" s="46"/>
      <c r="AA94" s="63" t="s">
        <v>92</v>
      </c>
      <c r="AB94" s="46"/>
      <c r="AC94" s="153"/>
      <c r="AD94" s="65"/>
      <c r="AE94" s="46"/>
      <c r="AF94" s="46"/>
    </row>
    <row r="95" spans="1:32" s="37" customFormat="1" ht="22.5" customHeight="1">
      <c r="A95" s="46">
        <v>547</v>
      </c>
      <c r="B95" s="46" t="s">
        <v>99</v>
      </c>
      <c r="C95" s="46">
        <v>47</v>
      </c>
      <c r="D95" s="46" t="s">
        <v>91</v>
      </c>
      <c r="E95" s="47" t="str">
        <f t="shared" si="8"/>
        <v>あやめ-47-A</v>
      </c>
      <c r="F95" s="48" t="s">
        <v>92</v>
      </c>
      <c r="G95" s="48"/>
      <c r="H95" s="66" t="s">
        <v>196</v>
      </c>
      <c r="I95" s="51" t="s">
        <v>704</v>
      </c>
      <c r="J95" s="52">
        <v>16974</v>
      </c>
      <c r="K95" s="53" t="str">
        <f t="shared" si="9"/>
        <v>64歳</v>
      </c>
      <c r="L95" s="55" t="s">
        <v>137</v>
      </c>
      <c r="M95" s="55">
        <f t="shared" si="10"/>
      </c>
      <c r="N95" s="56" t="str">
        <f t="shared" si="11"/>
        <v>鳥取:</v>
      </c>
      <c r="O95" s="57">
        <v>31</v>
      </c>
      <c r="P95" s="58">
        <f t="shared" si="12"/>
      </c>
      <c r="Q95" s="58">
        <f t="shared" si="13"/>
      </c>
      <c r="R95" s="58">
        <f t="shared" si="14"/>
      </c>
      <c r="S95" s="58">
        <f t="shared" si="15"/>
      </c>
      <c r="T95" s="67" t="s">
        <v>92</v>
      </c>
      <c r="U95" s="59"/>
      <c r="V95" s="67"/>
      <c r="W95" s="68"/>
      <c r="X95" s="61"/>
      <c r="Y95" s="70" t="s">
        <v>116</v>
      </c>
      <c r="Z95" s="71"/>
      <c r="AA95" s="63" t="s">
        <v>92</v>
      </c>
      <c r="AB95" s="71"/>
      <c r="AC95" s="153"/>
      <c r="AD95" s="65"/>
      <c r="AE95" s="46"/>
      <c r="AF95" s="46"/>
    </row>
    <row r="96" spans="1:32" s="37" customFormat="1" ht="22.5" customHeight="1">
      <c r="A96" s="46">
        <v>716</v>
      </c>
      <c r="B96" s="46" t="s">
        <v>99</v>
      </c>
      <c r="C96" s="46">
        <v>47</v>
      </c>
      <c r="D96" s="46" t="s">
        <v>94</v>
      </c>
      <c r="E96" s="47" t="str">
        <f t="shared" si="8"/>
        <v>あやめ-47-B</v>
      </c>
      <c r="F96" s="48" t="s">
        <v>92</v>
      </c>
      <c r="G96" s="49"/>
      <c r="H96" s="50" t="s">
        <v>197</v>
      </c>
      <c r="I96" s="51" t="s">
        <v>698</v>
      </c>
      <c r="J96" s="52">
        <v>18213</v>
      </c>
      <c r="K96" s="53" t="str">
        <f t="shared" si="9"/>
        <v>61歳</v>
      </c>
      <c r="L96" s="54" t="s">
        <v>137</v>
      </c>
      <c r="M96" s="55">
        <f t="shared" si="10"/>
      </c>
      <c r="N96" s="56" t="str">
        <f t="shared" si="11"/>
        <v>鳥取:</v>
      </c>
      <c r="O96" s="57">
        <v>31</v>
      </c>
      <c r="P96" s="58">
        <f t="shared" si="12"/>
      </c>
      <c r="Q96" s="58">
        <f t="shared" si="13"/>
      </c>
      <c r="R96" s="58">
        <f t="shared" si="14"/>
      </c>
      <c r="S96" s="58">
        <f t="shared" si="15"/>
      </c>
      <c r="T96" s="59" t="s">
        <v>92</v>
      </c>
      <c r="U96" s="59"/>
      <c r="V96" s="59"/>
      <c r="W96" s="60"/>
      <c r="X96" s="61"/>
      <c r="Y96" s="62" t="s">
        <v>116</v>
      </c>
      <c r="Z96" s="46"/>
      <c r="AA96" s="63" t="s">
        <v>92</v>
      </c>
      <c r="AB96" s="46"/>
      <c r="AC96" s="153"/>
      <c r="AD96" s="65"/>
      <c r="AE96" s="46"/>
      <c r="AF96" s="46"/>
    </row>
    <row r="97" spans="1:32" s="37" customFormat="1" ht="22.5" customHeight="1">
      <c r="A97" s="46">
        <v>715</v>
      </c>
      <c r="B97" s="46" t="s">
        <v>99</v>
      </c>
      <c r="C97" s="46">
        <v>48</v>
      </c>
      <c r="D97" s="46" t="s">
        <v>91</v>
      </c>
      <c r="E97" s="47" t="str">
        <f t="shared" si="8"/>
        <v>あやめ-48-A</v>
      </c>
      <c r="F97" s="48" t="s">
        <v>92</v>
      </c>
      <c r="G97" s="48"/>
      <c r="H97" s="66" t="s">
        <v>198</v>
      </c>
      <c r="I97" s="51" t="s">
        <v>797</v>
      </c>
      <c r="J97" s="52">
        <v>17208</v>
      </c>
      <c r="K97" s="53" t="str">
        <f t="shared" si="9"/>
        <v>64歳</v>
      </c>
      <c r="L97" s="55" t="s">
        <v>129</v>
      </c>
      <c r="M97" s="55">
        <f t="shared" si="10"/>
      </c>
      <c r="N97" s="56" t="str">
        <f t="shared" si="11"/>
        <v>沖縄:</v>
      </c>
      <c r="O97" s="57">
        <v>47</v>
      </c>
      <c r="P97" s="58">
        <f t="shared" si="12"/>
      </c>
      <c r="Q97" s="58">
        <f t="shared" si="13"/>
      </c>
      <c r="R97" s="58">
        <f t="shared" si="14"/>
      </c>
      <c r="S97" s="58">
        <f t="shared" si="15"/>
      </c>
      <c r="T97" s="67" t="s">
        <v>92</v>
      </c>
      <c r="U97" s="59"/>
      <c r="V97" s="67"/>
      <c r="W97" s="68"/>
      <c r="X97" s="61" t="s">
        <v>805</v>
      </c>
      <c r="Y97" s="70" t="s">
        <v>116</v>
      </c>
      <c r="Z97" s="71"/>
      <c r="AA97" s="63" t="s">
        <v>92</v>
      </c>
      <c r="AB97" s="71"/>
      <c r="AC97" s="153"/>
      <c r="AD97" s="65"/>
      <c r="AE97" s="46"/>
      <c r="AF97" s="46"/>
    </row>
    <row r="98" spans="1:32" s="37" customFormat="1" ht="22.5" customHeight="1">
      <c r="A98" s="46">
        <v>651</v>
      </c>
      <c r="B98" s="46" t="s">
        <v>99</v>
      </c>
      <c r="C98" s="46">
        <v>48</v>
      </c>
      <c r="D98" s="46" t="s">
        <v>94</v>
      </c>
      <c r="E98" s="47" t="str">
        <f t="shared" si="8"/>
        <v>あやめ-48-B</v>
      </c>
      <c r="F98" s="48" t="s">
        <v>92</v>
      </c>
      <c r="G98" s="49"/>
      <c r="H98" s="50" t="s">
        <v>199</v>
      </c>
      <c r="I98" s="51" t="s">
        <v>794</v>
      </c>
      <c r="J98" s="52">
        <v>18501</v>
      </c>
      <c r="K98" s="53" t="str">
        <f t="shared" si="9"/>
        <v>60歳</v>
      </c>
      <c r="L98" s="54" t="s">
        <v>129</v>
      </c>
      <c r="M98" s="55" t="str">
        <f t="shared" si="10"/>
        <v>還暦</v>
      </c>
      <c r="N98" s="56" t="str">
        <f t="shared" si="11"/>
        <v>沖縄:還暦</v>
      </c>
      <c r="O98" s="57">
        <v>47</v>
      </c>
      <c r="P98" s="58">
        <f t="shared" si="12"/>
      </c>
      <c r="Q98" s="58">
        <f t="shared" si="13"/>
      </c>
      <c r="R98" s="58">
        <f t="shared" si="14"/>
      </c>
      <c r="S98" s="58" t="str">
        <f t="shared" si="15"/>
        <v>○</v>
      </c>
      <c r="T98" s="59" t="s">
        <v>92</v>
      </c>
      <c r="U98" s="59"/>
      <c r="V98" s="59"/>
      <c r="W98" s="60"/>
      <c r="X98" s="61" t="s">
        <v>805</v>
      </c>
      <c r="Y98" s="62" t="s">
        <v>116</v>
      </c>
      <c r="Z98" s="46"/>
      <c r="AA98" s="63" t="s">
        <v>92</v>
      </c>
      <c r="AB98" s="46"/>
      <c r="AC98" s="153"/>
      <c r="AD98" s="65"/>
      <c r="AE98" s="46"/>
      <c r="AF98" s="46"/>
    </row>
    <row r="99" spans="1:32" s="37" customFormat="1" ht="22.5" customHeight="1">
      <c r="A99" s="46">
        <v>652</v>
      </c>
      <c r="B99" s="46" t="s">
        <v>99</v>
      </c>
      <c r="C99" s="46">
        <v>49</v>
      </c>
      <c r="D99" s="46" t="s">
        <v>91</v>
      </c>
      <c r="E99" s="47" t="str">
        <f t="shared" si="8"/>
        <v>あやめ-49-A</v>
      </c>
      <c r="F99" s="48" t="s">
        <v>92</v>
      </c>
      <c r="G99" s="48"/>
      <c r="H99" s="66" t="s">
        <v>200</v>
      </c>
      <c r="I99" s="51" t="s">
        <v>761</v>
      </c>
      <c r="J99" s="52">
        <v>16805</v>
      </c>
      <c r="K99" s="53" t="str">
        <f t="shared" si="9"/>
        <v>65歳</v>
      </c>
      <c r="L99" s="55" t="s">
        <v>133</v>
      </c>
      <c r="M99" s="55">
        <f t="shared" si="10"/>
      </c>
      <c r="N99" s="56" t="str">
        <f t="shared" si="11"/>
        <v>香川:</v>
      </c>
      <c r="O99" s="57">
        <v>37</v>
      </c>
      <c r="P99" s="58">
        <f t="shared" si="12"/>
      </c>
      <c r="Q99" s="58">
        <f t="shared" si="13"/>
      </c>
      <c r="R99" s="58">
        <f t="shared" si="14"/>
      </c>
      <c r="S99" s="58">
        <f t="shared" si="15"/>
      </c>
      <c r="T99" s="67" t="s">
        <v>92</v>
      </c>
      <c r="U99" s="59"/>
      <c r="V99" s="67"/>
      <c r="W99" s="68"/>
      <c r="X99" s="61" t="s">
        <v>805</v>
      </c>
      <c r="Y99" s="70" t="s">
        <v>116</v>
      </c>
      <c r="Z99" s="71"/>
      <c r="AA99" s="63" t="s">
        <v>92</v>
      </c>
      <c r="AB99" s="71"/>
      <c r="AC99" s="153"/>
      <c r="AD99" s="65"/>
      <c r="AE99" s="46"/>
      <c r="AF99" s="46"/>
    </row>
    <row r="100" spans="1:32" s="37" customFormat="1" ht="22.5" customHeight="1">
      <c r="A100" s="46">
        <v>548</v>
      </c>
      <c r="B100" s="46" t="s">
        <v>99</v>
      </c>
      <c r="C100" s="46">
        <v>49</v>
      </c>
      <c r="D100" s="46" t="s">
        <v>94</v>
      </c>
      <c r="E100" s="47" t="str">
        <f t="shared" si="8"/>
        <v>あやめ-49-B</v>
      </c>
      <c r="F100" s="48" t="s">
        <v>92</v>
      </c>
      <c r="G100" s="49"/>
      <c r="H100" s="50" t="s">
        <v>201</v>
      </c>
      <c r="I100" s="51" t="s">
        <v>751</v>
      </c>
      <c r="J100" s="52">
        <v>17955</v>
      </c>
      <c r="K100" s="53" t="str">
        <f t="shared" si="9"/>
        <v>62歳</v>
      </c>
      <c r="L100" s="54" t="s">
        <v>133</v>
      </c>
      <c r="M100" s="55">
        <f t="shared" si="10"/>
      </c>
      <c r="N100" s="56" t="str">
        <f t="shared" si="11"/>
        <v>香川:</v>
      </c>
      <c r="O100" s="57">
        <v>37</v>
      </c>
      <c r="P100" s="58">
        <f t="shared" si="12"/>
      </c>
      <c r="Q100" s="58">
        <f t="shared" si="13"/>
      </c>
      <c r="R100" s="58">
        <f t="shared" si="14"/>
      </c>
      <c r="S100" s="58">
        <f t="shared" si="15"/>
      </c>
      <c r="T100" s="59" t="s">
        <v>92</v>
      </c>
      <c r="U100" s="59"/>
      <c r="V100" s="59"/>
      <c r="W100" s="60"/>
      <c r="X100" s="61" t="s">
        <v>805</v>
      </c>
      <c r="Y100" s="62" t="s">
        <v>116</v>
      </c>
      <c r="Z100" s="46"/>
      <c r="AA100" s="63" t="s">
        <v>92</v>
      </c>
      <c r="AB100" s="46"/>
      <c r="AC100" s="153"/>
      <c r="AD100" s="65"/>
      <c r="AE100" s="46"/>
      <c r="AF100" s="46"/>
    </row>
    <row r="101" spans="1:32" s="37" customFormat="1" ht="22.5" customHeight="1">
      <c r="A101" s="46">
        <v>865</v>
      </c>
      <c r="B101" s="46" t="s">
        <v>99</v>
      </c>
      <c r="C101" s="46">
        <v>50</v>
      </c>
      <c r="D101" s="46" t="s">
        <v>91</v>
      </c>
      <c r="E101" s="47" t="str">
        <f t="shared" si="8"/>
        <v>あやめ-50-A</v>
      </c>
      <c r="F101" s="48" t="s">
        <v>92</v>
      </c>
      <c r="G101" s="48"/>
      <c r="H101" s="66" t="s">
        <v>16</v>
      </c>
      <c r="I101" s="51" t="s">
        <v>426</v>
      </c>
      <c r="J101" s="52">
        <v>17429</v>
      </c>
      <c r="K101" s="53" t="str">
        <f t="shared" si="9"/>
        <v>63歳</v>
      </c>
      <c r="L101" s="55" t="s">
        <v>84</v>
      </c>
      <c r="M101" s="55">
        <f t="shared" si="10"/>
      </c>
      <c r="N101" s="56" t="str">
        <f t="shared" si="11"/>
        <v>栃木:</v>
      </c>
      <c r="O101" s="57">
        <v>9</v>
      </c>
      <c r="P101" s="58">
        <f t="shared" si="12"/>
      </c>
      <c r="Q101" s="58">
        <f t="shared" si="13"/>
      </c>
      <c r="R101" s="58">
        <f t="shared" si="14"/>
      </c>
      <c r="S101" s="58">
        <f t="shared" si="15"/>
      </c>
      <c r="T101" s="67" t="s">
        <v>92</v>
      </c>
      <c r="U101" s="59"/>
      <c r="V101" s="67"/>
      <c r="W101" s="68"/>
      <c r="X101" s="61"/>
      <c r="Y101" s="70" t="s">
        <v>116</v>
      </c>
      <c r="Z101" s="71"/>
      <c r="AA101" s="63" t="s">
        <v>92</v>
      </c>
      <c r="AB101" s="71"/>
      <c r="AC101" s="153"/>
      <c r="AD101" s="65"/>
      <c r="AE101" s="46"/>
      <c r="AF101" s="46"/>
    </row>
    <row r="102" spans="1:32" s="37" customFormat="1" ht="22.5" customHeight="1">
      <c r="A102" s="46">
        <v>725</v>
      </c>
      <c r="B102" s="46" t="s">
        <v>99</v>
      </c>
      <c r="C102" s="46">
        <v>50</v>
      </c>
      <c r="D102" s="46" t="s">
        <v>94</v>
      </c>
      <c r="E102" s="47" t="str">
        <f t="shared" si="8"/>
        <v>あやめ-50-B</v>
      </c>
      <c r="F102" s="48" t="s">
        <v>92</v>
      </c>
      <c r="G102" s="49"/>
      <c r="H102" s="50" t="s">
        <v>432</v>
      </c>
      <c r="I102" s="51" t="s">
        <v>433</v>
      </c>
      <c r="J102" s="52">
        <v>17535</v>
      </c>
      <c r="K102" s="53" t="str">
        <f t="shared" si="9"/>
        <v>63歳</v>
      </c>
      <c r="L102" s="54" t="s">
        <v>84</v>
      </c>
      <c r="M102" s="55">
        <f t="shared" si="10"/>
      </c>
      <c r="N102" s="56" t="str">
        <f t="shared" si="11"/>
        <v>栃木:</v>
      </c>
      <c r="O102" s="57">
        <v>9</v>
      </c>
      <c r="P102" s="58">
        <f t="shared" si="12"/>
      </c>
      <c r="Q102" s="58">
        <f t="shared" si="13"/>
      </c>
      <c r="R102" s="58">
        <f t="shared" si="14"/>
      </c>
      <c r="S102" s="58">
        <f t="shared" si="15"/>
      </c>
      <c r="T102" s="59" t="s">
        <v>92</v>
      </c>
      <c r="U102" s="59"/>
      <c r="V102" s="59"/>
      <c r="W102" s="60"/>
      <c r="X102" s="61"/>
      <c r="Y102" s="62" t="s">
        <v>116</v>
      </c>
      <c r="Z102" s="46"/>
      <c r="AA102" s="63" t="s">
        <v>92</v>
      </c>
      <c r="AB102" s="46"/>
      <c r="AC102" s="153"/>
      <c r="AD102" s="65"/>
      <c r="AE102" s="46"/>
      <c r="AF102" s="46"/>
    </row>
    <row r="103" spans="1:32" s="37" customFormat="1" ht="22.5" customHeight="1">
      <c r="A103" s="46">
        <v>802</v>
      </c>
      <c r="B103" s="46" t="s">
        <v>99</v>
      </c>
      <c r="C103" s="46">
        <v>51</v>
      </c>
      <c r="D103" s="46" t="s">
        <v>91</v>
      </c>
      <c r="E103" s="47" t="str">
        <f t="shared" si="8"/>
        <v>あやめ-51-A</v>
      </c>
      <c r="F103" s="48" t="s">
        <v>92</v>
      </c>
      <c r="G103" s="48"/>
      <c r="H103" s="66" t="s">
        <v>202</v>
      </c>
      <c r="I103" s="51" t="s">
        <v>697</v>
      </c>
      <c r="J103" s="52">
        <v>18519</v>
      </c>
      <c r="K103" s="53" t="str">
        <f t="shared" si="9"/>
        <v>60歳</v>
      </c>
      <c r="L103" s="55" t="s">
        <v>203</v>
      </c>
      <c r="M103" s="55" t="str">
        <f t="shared" si="10"/>
        <v>還暦</v>
      </c>
      <c r="N103" s="56" t="str">
        <f t="shared" si="11"/>
        <v>和歌山:還暦</v>
      </c>
      <c r="O103" s="57">
        <v>30</v>
      </c>
      <c r="P103" s="58">
        <f t="shared" si="12"/>
      </c>
      <c r="Q103" s="58">
        <f t="shared" si="13"/>
      </c>
      <c r="R103" s="58">
        <f t="shared" si="14"/>
      </c>
      <c r="S103" s="58" t="str">
        <f t="shared" si="15"/>
        <v>○</v>
      </c>
      <c r="T103" s="67" t="s">
        <v>92</v>
      </c>
      <c r="U103" s="59"/>
      <c r="V103" s="67"/>
      <c r="W103" s="68"/>
      <c r="X103" s="61" t="s">
        <v>805</v>
      </c>
      <c r="Y103" s="70" t="s">
        <v>116</v>
      </c>
      <c r="Z103" s="71"/>
      <c r="AA103" s="63" t="s">
        <v>92</v>
      </c>
      <c r="AB103" s="71"/>
      <c r="AC103" s="153"/>
      <c r="AD103" s="65"/>
      <c r="AE103" s="46"/>
      <c r="AF103" s="46"/>
    </row>
    <row r="104" spans="1:32" s="37" customFormat="1" ht="22.5" customHeight="1">
      <c r="A104" s="46">
        <v>776</v>
      </c>
      <c r="B104" s="46" t="s">
        <v>99</v>
      </c>
      <c r="C104" s="46">
        <v>51</v>
      </c>
      <c r="D104" s="46" t="s">
        <v>94</v>
      </c>
      <c r="E104" s="47" t="str">
        <f t="shared" si="8"/>
        <v>あやめ-51-B</v>
      </c>
      <c r="F104" s="48" t="s">
        <v>92</v>
      </c>
      <c r="G104" s="49"/>
      <c r="H104" s="50" t="s">
        <v>204</v>
      </c>
      <c r="I104" s="51" t="s">
        <v>613</v>
      </c>
      <c r="J104" s="52">
        <v>17250</v>
      </c>
      <c r="K104" s="53" t="str">
        <f t="shared" si="9"/>
        <v>64歳</v>
      </c>
      <c r="L104" s="54" t="s">
        <v>603</v>
      </c>
      <c r="M104" s="55">
        <f t="shared" si="10"/>
      </c>
      <c r="N104" s="56" t="str">
        <f t="shared" si="11"/>
        <v>大阪:</v>
      </c>
      <c r="O104" s="57">
        <v>27</v>
      </c>
      <c r="P104" s="58">
        <f t="shared" si="12"/>
      </c>
      <c r="Q104" s="58">
        <f t="shared" si="13"/>
      </c>
      <c r="R104" s="58">
        <f t="shared" si="14"/>
      </c>
      <c r="S104" s="58">
        <f t="shared" si="15"/>
      </c>
      <c r="T104" s="59"/>
      <c r="U104" s="59" t="s">
        <v>92</v>
      </c>
      <c r="V104" s="59" t="s">
        <v>521</v>
      </c>
      <c r="W104" s="60"/>
      <c r="X104" s="61" t="s">
        <v>805</v>
      </c>
      <c r="Y104" s="62" t="s">
        <v>116</v>
      </c>
      <c r="Z104" s="46"/>
      <c r="AA104" s="63" t="s">
        <v>92</v>
      </c>
      <c r="AB104" s="46"/>
      <c r="AC104" s="153"/>
      <c r="AD104" s="65"/>
      <c r="AE104" s="46"/>
      <c r="AF104" s="46"/>
    </row>
    <row r="105" spans="1:32" s="37" customFormat="1" ht="22.5" customHeight="1">
      <c r="A105" s="46">
        <v>775</v>
      </c>
      <c r="B105" s="46" t="s">
        <v>99</v>
      </c>
      <c r="C105" s="46">
        <v>52</v>
      </c>
      <c r="D105" s="46" t="s">
        <v>91</v>
      </c>
      <c r="E105" s="47" t="str">
        <f t="shared" si="8"/>
        <v>あやめ-52-A</v>
      </c>
      <c r="F105" s="48" t="s">
        <v>92</v>
      </c>
      <c r="G105" s="48"/>
      <c r="H105" s="66" t="s">
        <v>55</v>
      </c>
      <c r="I105" s="51" t="s">
        <v>551</v>
      </c>
      <c r="J105" s="52">
        <v>18629</v>
      </c>
      <c r="K105" s="53" t="str">
        <f t="shared" si="9"/>
        <v>60歳</v>
      </c>
      <c r="L105" s="55" t="s">
        <v>83</v>
      </c>
      <c r="M105" s="55" t="str">
        <f t="shared" si="10"/>
        <v>還暦</v>
      </c>
      <c r="N105" s="56" t="str">
        <f t="shared" si="11"/>
        <v>愛知:還暦</v>
      </c>
      <c r="O105" s="57">
        <v>23</v>
      </c>
      <c r="P105" s="58">
        <f t="shared" si="12"/>
      </c>
      <c r="Q105" s="58">
        <f t="shared" si="13"/>
      </c>
      <c r="R105" s="58">
        <f t="shared" si="14"/>
      </c>
      <c r="S105" s="58" t="str">
        <f t="shared" si="15"/>
        <v>○</v>
      </c>
      <c r="T105" s="67" t="s">
        <v>92</v>
      </c>
      <c r="U105" s="59"/>
      <c r="V105" s="67"/>
      <c r="W105" s="68"/>
      <c r="X105" s="61" t="s">
        <v>805</v>
      </c>
      <c r="Y105" s="70" t="s">
        <v>116</v>
      </c>
      <c r="Z105" s="71"/>
      <c r="AA105" s="63" t="s">
        <v>92</v>
      </c>
      <c r="AB105" s="71"/>
      <c r="AC105" s="153"/>
      <c r="AD105" s="65"/>
      <c r="AE105" s="46"/>
      <c r="AF105" s="46"/>
    </row>
    <row r="106" spans="1:32" s="37" customFormat="1" ht="22.5" customHeight="1">
      <c r="A106" s="46">
        <v>573</v>
      </c>
      <c r="B106" s="46" t="s">
        <v>99</v>
      </c>
      <c r="C106" s="46">
        <v>52</v>
      </c>
      <c r="D106" s="46" t="s">
        <v>94</v>
      </c>
      <c r="E106" s="47" t="str">
        <f t="shared" si="8"/>
        <v>あやめ-52-B</v>
      </c>
      <c r="F106" s="48" t="s">
        <v>92</v>
      </c>
      <c r="G106" s="49"/>
      <c r="H106" s="50" t="s">
        <v>644</v>
      </c>
      <c r="I106" s="51" t="s">
        <v>645</v>
      </c>
      <c r="J106" s="52">
        <v>17492</v>
      </c>
      <c r="K106" s="53" t="str">
        <f t="shared" si="9"/>
        <v>63歳</v>
      </c>
      <c r="L106" s="54" t="s">
        <v>96</v>
      </c>
      <c r="M106" s="55">
        <f t="shared" si="10"/>
      </c>
      <c r="N106" s="56" t="str">
        <f t="shared" si="11"/>
        <v>大阪:</v>
      </c>
      <c r="O106" s="57">
        <v>27</v>
      </c>
      <c r="P106" s="58">
        <f t="shared" si="12"/>
      </c>
      <c r="Q106" s="58">
        <f t="shared" si="13"/>
      </c>
      <c r="R106" s="58">
        <f t="shared" si="14"/>
      </c>
      <c r="S106" s="58">
        <f t="shared" si="15"/>
      </c>
      <c r="T106" s="59"/>
      <c r="U106" s="59" t="s">
        <v>92</v>
      </c>
      <c r="V106" s="59" t="s">
        <v>85</v>
      </c>
      <c r="W106" s="60" t="s">
        <v>54</v>
      </c>
      <c r="X106" s="61" t="s">
        <v>805</v>
      </c>
      <c r="Y106" s="62" t="s">
        <v>116</v>
      </c>
      <c r="Z106" s="46"/>
      <c r="AA106" s="63" t="s">
        <v>92</v>
      </c>
      <c r="AB106" s="46"/>
      <c r="AC106" s="153"/>
      <c r="AD106" s="65"/>
      <c r="AE106" s="46"/>
      <c r="AF106" s="46"/>
    </row>
    <row r="107" spans="1:32" s="37" customFormat="1" ht="22.5" customHeight="1">
      <c r="A107" s="46">
        <v>706</v>
      </c>
      <c r="B107" s="46" t="s">
        <v>99</v>
      </c>
      <c r="C107" s="46">
        <v>53</v>
      </c>
      <c r="D107" s="46" t="s">
        <v>91</v>
      </c>
      <c r="E107" s="47" t="str">
        <f t="shared" si="8"/>
        <v>あやめ-53-A</v>
      </c>
      <c r="F107" s="48" t="s">
        <v>92</v>
      </c>
      <c r="G107" s="48"/>
      <c r="H107" s="66" t="s">
        <v>205</v>
      </c>
      <c r="I107" s="51" t="s">
        <v>736</v>
      </c>
      <c r="J107" s="52">
        <v>17989</v>
      </c>
      <c r="K107" s="53" t="str">
        <f t="shared" si="9"/>
        <v>62歳</v>
      </c>
      <c r="L107" s="55" t="s">
        <v>149</v>
      </c>
      <c r="M107" s="55">
        <f t="shared" si="10"/>
      </c>
      <c r="N107" s="56" t="str">
        <f t="shared" si="11"/>
        <v>広島:</v>
      </c>
      <c r="O107" s="57">
        <v>34</v>
      </c>
      <c r="P107" s="58">
        <f t="shared" si="12"/>
      </c>
      <c r="Q107" s="58">
        <f t="shared" si="13"/>
      </c>
      <c r="R107" s="58">
        <f t="shared" si="14"/>
      </c>
      <c r="S107" s="58">
        <f t="shared" si="15"/>
      </c>
      <c r="T107" s="67" t="s">
        <v>92</v>
      </c>
      <c r="U107" s="59"/>
      <c r="V107" s="67"/>
      <c r="W107" s="68"/>
      <c r="X107" s="61" t="s">
        <v>805</v>
      </c>
      <c r="Y107" s="70" t="s">
        <v>116</v>
      </c>
      <c r="Z107" s="71"/>
      <c r="AA107" s="63" t="s">
        <v>92</v>
      </c>
      <c r="AB107" s="71"/>
      <c r="AC107" s="153"/>
      <c r="AD107" s="65"/>
      <c r="AE107" s="46"/>
      <c r="AF107" s="46"/>
    </row>
    <row r="108" spans="1:32" s="37" customFormat="1" ht="22.5" customHeight="1">
      <c r="A108" s="46">
        <v>831</v>
      </c>
      <c r="B108" s="46" t="s">
        <v>99</v>
      </c>
      <c r="C108" s="46">
        <v>53</v>
      </c>
      <c r="D108" s="46" t="s">
        <v>94</v>
      </c>
      <c r="E108" s="47" t="str">
        <f t="shared" si="8"/>
        <v>あやめ-53-B</v>
      </c>
      <c r="F108" s="48" t="s">
        <v>92</v>
      </c>
      <c r="G108" s="49"/>
      <c r="H108" s="50" t="s">
        <v>206</v>
      </c>
      <c r="I108" s="51" t="s">
        <v>722</v>
      </c>
      <c r="J108" s="52">
        <v>17529</v>
      </c>
      <c r="K108" s="53" t="str">
        <f t="shared" si="9"/>
        <v>63歳</v>
      </c>
      <c r="L108" s="54" t="s">
        <v>120</v>
      </c>
      <c r="M108" s="55">
        <f t="shared" si="10"/>
      </c>
      <c r="N108" s="56" t="str">
        <f t="shared" si="11"/>
        <v>島根:</v>
      </c>
      <c r="O108" s="57">
        <v>32</v>
      </c>
      <c r="P108" s="58">
        <f t="shared" si="12"/>
      </c>
      <c r="Q108" s="58">
        <f t="shared" si="13"/>
      </c>
      <c r="R108" s="58">
        <f t="shared" si="14"/>
      </c>
      <c r="S108" s="58">
        <f t="shared" si="15"/>
      </c>
      <c r="T108" s="59" t="s">
        <v>92</v>
      </c>
      <c r="U108" s="59"/>
      <c r="V108" s="59"/>
      <c r="W108" s="60"/>
      <c r="X108" s="61" t="s">
        <v>805</v>
      </c>
      <c r="Y108" s="62" t="s">
        <v>116</v>
      </c>
      <c r="Z108" s="46" t="s">
        <v>121</v>
      </c>
      <c r="AA108" s="63" t="s">
        <v>92</v>
      </c>
      <c r="AB108" s="46" t="s">
        <v>121</v>
      </c>
      <c r="AC108" s="153"/>
      <c r="AD108" s="65"/>
      <c r="AE108" s="46"/>
      <c r="AF108" s="46"/>
    </row>
    <row r="109" spans="1:32" s="37" customFormat="1" ht="22.5" customHeight="1">
      <c r="A109" s="46">
        <v>705</v>
      </c>
      <c r="B109" s="46" t="s">
        <v>99</v>
      </c>
      <c r="C109" s="46">
        <v>54</v>
      </c>
      <c r="D109" s="46" t="s">
        <v>91</v>
      </c>
      <c r="E109" s="47" t="str">
        <f t="shared" si="8"/>
        <v>あやめ-54-A</v>
      </c>
      <c r="F109" s="48" t="s">
        <v>92</v>
      </c>
      <c r="G109" s="48"/>
      <c r="H109" s="66" t="s">
        <v>75</v>
      </c>
      <c r="I109" s="51" t="s">
        <v>581</v>
      </c>
      <c r="J109" s="52">
        <v>18484</v>
      </c>
      <c r="K109" s="53" t="str">
        <f t="shared" si="9"/>
        <v>60歳</v>
      </c>
      <c r="L109" s="55" t="s">
        <v>97</v>
      </c>
      <c r="M109" s="55" t="str">
        <f t="shared" si="10"/>
        <v>還暦</v>
      </c>
      <c r="N109" s="56" t="str">
        <f t="shared" si="11"/>
        <v>京都:還暦</v>
      </c>
      <c r="O109" s="57">
        <v>26</v>
      </c>
      <c r="P109" s="58">
        <f t="shared" si="12"/>
      </c>
      <c r="Q109" s="58">
        <f t="shared" si="13"/>
      </c>
      <c r="R109" s="58">
        <f t="shared" si="14"/>
      </c>
      <c r="S109" s="58" t="str">
        <f t="shared" si="15"/>
        <v>○</v>
      </c>
      <c r="T109" s="67"/>
      <c r="U109" s="59"/>
      <c r="V109" s="67"/>
      <c r="W109" s="68"/>
      <c r="X109" s="61" t="s">
        <v>805</v>
      </c>
      <c r="Y109" s="70" t="s">
        <v>116</v>
      </c>
      <c r="Z109" s="71"/>
      <c r="AA109" s="63" t="s">
        <v>92</v>
      </c>
      <c r="AB109" s="71"/>
      <c r="AC109" s="153"/>
      <c r="AD109" s="65"/>
      <c r="AE109" s="46"/>
      <c r="AF109" s="46"/>
    </row>
    <row r="110" spans="1:32" s="37" customFormat="1" ht="22.5" customHeight="1">
      <c r="A110" s="46">
        <v>744</v>
      </c>
      <c r="B110" s="46" t="s">
        <v>99</v>
      </c>
      <c r="C110" s="46">
        <v>54</v>
      </c>
      <c r="D110" s="46" t="s">
        <v>94</v>
      </c>
      <c r="E110" s="47" t="str">
        <f t="shared" si="8"/>
        <v>あやめ-54-B</v>
      </c>
      <c r="F110" s="48" t="s">
        <v>92</v>
      </c>
      <c r="G110" s="49"/>
      <c r="H110" s="50" t="s">
        <v>591</v>
      </c>
      <c r="I110" s="51" t="s">
        <v>592</v>
      </c>
      <c r="J110" s="52">
        <v>18630</v>
      </c>
      <c r="K110" s="53" t="str">
        <f t="shared" si="9"/>
        <v>60歳</v>
      </c>
      <c r="L110" s="54" t="s">
        <v>97</v>
      </c>
      <c r="M110" s="55" t="str">
        <f t="shared" si="10"/>
        <v>還暦</v>
      </c>
      <c r="N110" s="56" t="str">
        <f t="shared" si="11"/>
        <v>京都:還暦</v>
      </c>
      <c r="O110" s="57">
        <v>26</v>
      </c>
      <c r="P110" s="58">
        <f t="shared" si="12"/>
      </c>
      <c r="Q110" s="58">
        <f t="shared" si="13"/>
      </c>
      <c r="R110" s="58">
        <f t="shared" si="14"/>
      </c>
      <c r="S110" s="58" t="str">
        <f t="shared" si="15"/>
        <v>○</v>
      </c>
      <c r="T110" s="59"/>
      <c r="U110" s="59"/>
      <c r="V110" s="59"/>
      <c r="W110" s="60"/>
      <c r="X110" s="61" t="s">
        <v>805</v>
      </c>
      <c r="Y110" s="62" t="s">
        <v>116</v>
      </c>
      <c r="Z110" s="46"/>
      <c r="AA110" s="63" t="s">
        <v>92</v>
      </c>
      <c r="AB110" s="46"/>
      <c r="AC110" s="153"/>
      <c r="AD110" s="65"/>
      <c r="AE110" s="46"/>
      <c r="AF110" s="46"/>
    </row>
    <row r="111" spans="1:32" s="37" customFormat="1" ht="22.5" customHeight="1">
      <c r="A111" s="46">
        <v>765</v>
      </c>
      <c r="B111" s="46" t="s">
        <v>99</v>
      </c>
      <c r="C111" s="46">
        <v>55</v>
      </c>
      <c r="D111" s="46" t="s">
        <v>91</v>
      </c>
      <c r="E111" s="47" t="str">
        <f t="shared" si="8"/>
        <v>あやめ-55-A</v>
      </c>
      <c r="F111" s="48" t="s">
        <v>92</v>
      </c>
      <c r="G111" s="48"/>
      <c r="H111" s="66" t="s">
        <v>23</v>
      </c>
      <c r="I111" s="51" t="s">
        <v>474</v>
      </c>
      <c r="J111" s="52">
        <v>18309</v>
      </c>
      <c r="K111" s="53" t="str">
        <f t="shared" si="9"/>
        <v>61歳</v>
      </c>
      <c r="L111" s="55" t="s">
        <v>82</v>
      </c>
      <c r="M111" s="55">
        <f t="shared" si="10"/>
      </c>
      <c r="N111" s="56" t="str">
        <f t="shared" si="11"/>
        <v>千葉:</v>
      </c>
      <c r="O111" s="57">
        <v>12</v>
      </c>
      <c r="P111" s="58">
        <f t="shared" si="12"/>
      </c>
      <c r="Q111" s="58">
        <f t="shared" si="13"/>
      </c>
      <c r="R111" s="58">
        <f t="shared" si="14"/>
      </c>
      <c r="S111" s="58">
        <f t="shared" si="15"/>
      </c>
      <c r="T111" s="67"/>
      <c r="U111" s="59" t="s">
        <v>92</v>
      </c>
      <c r="V111" s="67"/>
      <c r="W111" s="68"/>
      <c r="X111" s="61" t="s">
        <v>805</v>
      </c>
      <c r="Y111" s="70" t="s">
        <v>116</v>
      </c>
      <c r="Z111" s="71"/>
      <c r="AA111" s="63" t="s">
        <v>92</v>
      </c>
      <c r="AB111" s="71"/>
      <c r="AC111" s="153"/>
      <c r="AD111" s="65"/>
      <c r="AE111" s="46"/>
      <c r="AF111" s="46"/>
    </row>
    <row r="112" spans="1:32" s="37" customFormat="1" ht="22.5" customHeight="1">
      <c r="A112" s="46">
        <v>602</v>
      </c>
      <c r="B112" s="46" t="s">
        <v>99</v>
      </c>
      <c r="C112" s="46">
        <v>55</v>
      </c>
      <c r="D112" s="46" t="s">
        <v>94</v>
      </c>
      <c r="E112" s="47" t="str">
        <f t="shared" si="8"/>
        <v>あやめ-55-B</v>
      </c>
      <c r="F112" s="48" t="s">
        <v>92</v>
      </c>
      <c r="G112" s="49"/>
      <c r="H112" s="50" t="s">
        <v>207</v>
      </c>
      <c r="I112" s="51" t="s">
        <v>475</v>
      </c>
      <c r="J112" s="52">
        <v>18243</v>
      </c>
      <c r="K112" s="53" t="str">
        <f t="shared" si="9"/>
        <v>61歳</v>
      </c>
      <c r="L112" s="54" t="s">
        <v>82</v>
      </c>
      <c r="M112" s="55">
        <f t="shared" si="10"/>
      </c>
      <c r="N112" s="56" t="str">
        <f t="shared" si="11"/>
        <v>千葉:</v>
      </c>
      <c r="O112" s="57">
        <v>12</v>
      </c>
      <c r="P112" s="58">
        <f t="shared" si="12"/>
      </c>
      <c r="Q112" s="58">
        <f t="shared" si="13"/>
      </c>
      <c r="R112" s="58">
        <f t="shared" si="14"/>
      </c>
      <c r="S112" s="58">
        <f t="shared" si="15"/>
      </c>
      <c r="T112" s="59"/>
      <c r="U112" s="59" t="s">
        <v>92</v>
      </c>
      <c r="V112" s="59"/>
      <c r="W112" s="60"/>
      <c r="X112" s="61" t="s">
        <v>805</v>
      </c>
      <c r="Y112" s="62" t="s">
        <v>116</v>
      </c>
      <c r="Z112" s="46"/>
      <c r="AA112" s="63" t="s">
        <v>92</v>
      </c>
      <c r="AB112" s="46"/>
      <c r="AC112" s="153"/>
      <c r="AD112" s="65"/>
      <c r="AE112" s="46"/>
      <c r="AF112" s="46"/>
    </row>
    <row r="113" spans="1:32" s="37" customFormat="1" ht="22.5" customHeight="1">
      <c r="A113" s="46">
        <v>790</v>
      </c>
      <c r="B113" s="46" t="s">
        <v>99</v>
      </c>
      <c r="C113" s="46">
        <v>56</v>
      </c>
      <c r="D113" s="46" t="s">
        <v>91</v>
      </c>
      <c r="E113" s="47" t="str">
        <f t="shared" si="8"/>
        <v>あやめ-56-A</v>
      </c>
      <c r="F113" s="48" t="s">
        <v>92</v>
      </c>
      <c r="G113" s="48"/>
      <c r="H113" s="66" t="s">
        <v>208</v>
      </c>
      <c r="I113" s="51" t="s">
        <v>655</v>
      </c>
      <c r="J113" s="52">
        <v>18128</v>
      </c>
      <c r="K113" s="53" t="str">
        <f t="shared" si="9"/>
        <v>61歳</v>
      </c>
      <c r="L113" s="55" t="s">
        <v>131</v>
      </c>
      <c r="M113" s="55">
        <f t="shared" si="10"/>
      </c>
      <c r="N113" s="56" t="str">
        <f t="shared" si="11"/>
        <v>兵庫:</v>
      </c>
      <c r="O113" s="57">
        <v>28</v>
      </c>
      <c r="P113" s="58">
        <f t="shared" si="12"/>
      </c>
      <c r="Q113" s="58">
        <f t="shared" si="13"/>
      </c>
      <c r="R113" s="58">
        <f t="shared" si="14"/>
      </c>
      <c r="S113" s="58">
        <f t="shared" si="15"/>
      </c>
      <c r="T113" s="67" t="s">
        <v>92</v>
      </c>
      <c r="U113" s="59"/>
      <c r="V113" s="67"/>
      <c r="W113" s="68"/>
      <c r="X113" s="61" t="s">
        <v>805</v>
      </c>
      <c r="Y113" s="70" t="s">
        <v>116</v>
      </c>
      <c r="Z113" s="71"/>
      <c r="AA113" s="63" t="s">
        <v>92</v>
      </c>
      <c r="AB113" s="71"/>
      <c r="AC113" s="153"/>
      <c r="AD113" s="65"/>
      <c r="AE113" s="46"/>
      <c r="AF113" s="46"/>
    </row>
    <row r="114" spans="1:32" s="37" customFormat="1" ht="22.5" customHeight="1">
      <c r="A114" s="46">
        <v>631</v>
      </c>
      <c r="B114" s="46" t="s">
        <v>99</v>
      </c>
      <c r="C114" s="46">
        <v>56</v>
      </c>
      <c r="D114" s="46" t="s">
        <v>94</v>
      </c>
      <c r="E114" s="47" t="str">
        <f t="shared" si="8"/>
        <v>あやめ-56-B</v>
      </c>
      <c r="F114" s="48" t="s">
        <v>92</v>
      </c>
      <c r="G114" s="49"/>
      <c r="H114" s="50" t="s">
        <v>209</v>
      </c>
      <c r="I114" s="51" t="s">
        <v>661</v>
      </c>
      <c r="J114" s="52">
        <v>18673</v>
      </c>
      <c r="K114" s="53" t="str">
        <f t="shared" si="9"/>
        <v>60歳</v>
      </c>
      <c r="L114" s="54" t="s">
        <v>131</v>
      </c>
      <c r="M114" s="55" t="str">
        <f t="shared" si="10"/>
        <v>還暦</v>
      </c>
      <c r="N114" s="56" t="str">
        <f t="shared" si="11"/>
        <v>兵庫:還暦</v>
      </c>
      <c r="O114" s="57">
        <v>28</v>
      </c>
      <c r="P114" s="58">
        <f t="shared" si="12"/>
      </c>
      <c r="Q114" s="58">
        <f t="shared" si="13"/>
      </c>
      <c r="R114" s="58">
        <f t="shared" si="14"/>
      </c>
      <c r="S114" s="58" t="str">
        <f t="shared" si="15"/>
        <v>○</v>
      </c>
      <c r="T114" s="59"/>
      <c r="U114" s="59" t="s">
        <v>92</v>
      </c>
      <c r="V114" s="59"/>
      <c r="W114" s="60"/>
      <c r="X114" s="61" t="s">
        <v>805</v>
      </c>
      <c r="Y114" s="62" t="s">
        <v>116</v>
      </c>
      <c r="Z114" s="46"/>
      <c r="AA114" s="63" t="s">
        <v>92</v>
      </c>
      <c r="AB114" s="46"/>
      <c r="AC114" s="153"/>
      <c r="AD114" s="65"/>
      <c r="AE114" s="46"/>
      <c r="AF114" s="46"/>
    </row>
    <row r="115" spans="1:32" s="37" customFormat="1" ht="22.5" customHeight="1">
      <c r="A115" s="46">
        <v>671</v>
      </c>
      <c r="B115" s="46" t="s">
        <v>99</v>
      </c>
      <c r="C115" s="46">
        <v>57</v>
      </c>
      <c r="D115" s="46" t="s">
        <v>91</v>
      </c>
      <c r="E115" s="47" t="str">
        <f t="shared" si="8"/>
        <v>あやめ-57-A</v>
      </c>
      <c r="F115" s="48" t="s">
        <v>92</v>
      </c>
      <c r="G115" s="48"/>
      <c r="H115" s="66" t="s">
        <v>3</v>
      </c>
      <c r="I115" s="51" t="s">
        <v>397</v>
      </c>
      <c r="J115" s="52">
        <v>17596</v>
      </c>
      <c r="K115" s="53" t="str">
        <f t="shared" si="9"/>
        <v>63歳</v>
      </c>
      <c r="L115" s="55" t="s">
        <v>79</v>
      </c>
      <c r="M115" s="55">
        <f t="shared" si="10"/>
      </c>
      <c r="N115" s="56" t="str">
        <f t="shared" si="11"/>
        <v>北海道:</v>
      </c>
      <c r="O115" s="57">
        <v>1</v>
      </c>
      <c r="P115" s="58">
        <f t="shared" si="12"/>
      </c>
      <c r="Q115" s="58">
        <f t="shared" si="13"/>
      </c>
      <c r="R115" s="58">
        <f t="shared" si="14"/>
      </c>
      <c r="S115" s="58">
        <f t="shared" si="15"/>
      </c>
      <c r="T115" s="67" t="s">
        <v>92</v>
      </c>
      <c r="U115" s="59"/>
      <c r="V115" s="67"/>
      <c r="W115" s="68"/>
      <c r="X115" s="61" t="s">
        <v>805</v>
      </c>
      <c r="Y115" s="70" t="s">
        <v>116</v>
      </c>
      <c r="Z115" s="71"/>
      <c r="AA115" s="63" t="s">
        <v>92</v>
      </c>
      <c r="AB115" s="71"/>
      <c r="AC115" s="153" t="s">
        <v>821</v>
      </c>
      <c r="AD115" s="65"/>
      <c r="AE115" s="46"/>
      <c r="AF115" s="46"/>
    </row>
    <row r="116" spans="1:32" s="37" customFormat="1" ht="22.5" customHeight="1">
      <c r="A116" s="46">
        <v>789</v>
      </c>
      <c r="B116" s="46" t="s">
        <v>99</v>
      </c>
      <c r="C116" s="46">
        <v>57</v>
      </c>
      <c r="D116" s="46" t="s">
        <v>94</v>
      </c>
      <c r="E116" s="47" t="str">
        <f t="shared" si="8"/>
        <v>あやめ-57-B</v>
      </c>
      <c r="F116" s="48" t="s">
        <v>92</v>
      </c>
      <c r="G116" s="49"/>
      <c r="H116" s="50" t="s">
        <v>392</v>
      </c>
      <c r="I116" s="51" t="s">
        <v>393</v>
      </c>
      <c r="J116" s="52">
        <v>17243</v>
      </c>
      <c r="K116" s="53" t="str">
        <f t="shared" si="9"/>
        <v>64歳</v>
      </c>
      <c r="L116" s="54" t="s">
        <v>79</v>
      </c>
      <c r="M116" s="55">
        <f t="shared" si="10"/>
      </c>
      <c r="N116" s="56" t="str">
        <f t="shared" si="11"/>
        <v>北海道:</v>
      </c>
      <c r="O116" s="57">
        <v>1</v>
      </c>
      <c r="P116" s="58">
        <f t="shared" si="12"/>
      </c>
      <c r="Q116" s="58">
        <f t="shared" si="13"/>
      </c>
      <c r="R116" s="58">
        <f t="shared" si="14"/>
      </c>
      <c r="S116" s="58">
        <f t="shared" si="15"/>
      </c>
      <c r="T116" s="59" t="s">
        <v>92</v>
      </c>
      <c r="U116" s="59"/>
      <c r="V116" s="59"/>
      <c r="W116" s="60"/>
      <c r="X116" s="61" t="s">
        <v>805</v>
      </c>
      <c r="Y116" s="62" t="s">
        <v>116</v>
      </c>
      <c r="Z116" s="46"/>
      <c r="AA116" s="63" t="s">
        <v>92</v>
      </c>
      <c r="AB116" s="46"/>
      <c r="AC116" s="153" t="s">
        <v>821</v>
      </c>
      <c r="AD116" s="65"/>
      <c r="AE116" s="46"/>
      <c r="AF116" s="46"/>
    </row>
    <row r="117" spans="1:32" s="37" customFormat="1" ht="22.5" customHeight="1">
      <c r="A117" s="93">
        <v>766</v>
      </c>
      <c r="B117" s="46" t="s">
        <v>99</v>
      </c>
      <c r="C117" s="46">
        <v>58</v>
      </c>
      <c r="D117" s="46" t="s">
        <v>91</v>
      </c>
      <c r="E117" s="47" t="str">
        <f t="shared" si="8"/>
        <v>あやめ-58-A</v>
      </c>
      <c r="F117" s="48" t="s">
        <v>92</v>
      </c>
      <c r="G117" s="48"/>
      <c r="H117" s="66" t="s">
        <v>210</v>
      </c>
      <c r="I117" s="51" t="s">
        <v>619</v>
      </c>
      <c r="J117" s="52">
        <v>17901</v>
      </c>
      <c r="K117" s="53" t="str">
        <f t="shared" si="9"/>
        <v>62歳</v>
      </c>
      <c r="L117" s="55" t="s">
        <v>603</v>
      </c>
      <c r="M117" s="55">
        <f t="shared" si="10"/>
      </c>
      <c r="N117" s="56" t="str">
        <f t="shared" si="11"/>
        <v>大阪:</v>
      </c>
      <c r="O117" s="57">
        <v>27</v>
      </c>
      <c r="P117" s="58">
        <f t="shared" si="12"/>
      </c>
      <c r="Q117" s="58">
        <f t="shared" si="13"/>
      </c>
      <c r="R117" s="58">
        <f t="shared" si="14"/>
      </c>
      <c r="S117" s="58">
        <f t="shared" si="15"/>
      </c>
      <c r="T117" s="67"/>
      <c r="U117" s="59" t="s">
        <v>92</v>
      </c>
      <c r="V117" s="67"/>
      <c r="W117" s="68"/>
      <c r="X117" s="61" t="s">
        <v>805</v>
      </c>
      <c r="Y117" s="70" t="s">
        <v>116</v>
      </c>
      <c r="Z117" s="71"/>
      <c r="AA117" s="63" t="s">
        <v>92</v>
      </c>
      <c r="AB117" s="71"/>
      <c r="AC117" s="153"/>
      <c r="AD117" s="107"/>
      <c r="AE117" s="93"/>
      <c r="AF117" s="93"/>
    </row>
    <row r="118" spans="1:32" s="37" customFormat="1" ht="22.5" customHeight="1">
      <c r="A118" s="46">
        <v>832</v>
      </c>
      <c r="B118" s="46" t="s">
        <v>99</v>
      </c>
      <c r="C118" s="46">
        <v>58</v>
      </c>
      <c r="D118" s="46" t="s">
        <v>94</v>
      </c>
      <c r="E118" s="47" t="str">
        <f t="shared" si="8"/>
        <v>あやめ-58-B</v>
      </c>
      <c r="F118" s="48" t="s">
        <v>92</v>
      </c>
      <c r="G118" s="49"/>
      <c r="H118" s="50" t="s">
        <v>211</v>
      </c>
      <c r="I118" s="51" t="s">
        <v>764</v>
      </c>
      <c r="J118" s="52">
        <v>17763</v>
      </c>
      <c r="K118" s="53" t="str">
        <f t="shared" si="9"/>
        <v>62歳</v>
      </c>
      <c r="L118" s="54" t="s">
        <v>763</v>
      </c>
      <c r="M118" s="55">
        <f t="shared" si="10"/>
      </c>
      <c r="N118" s="56" t="str">
        <f t="shared" si="11"/>
        <v>愛媛:</v>
      </c>
      <c r="O118" s="57">
        <v>38</v>
      </c>
      <c r="P118" s="58">
        <f t="shared" si="12"/>
      </c>
      <c r="Q118" s="58">
        <f t="shared" si="13"/>
      </c>
      <c r="R118" s="58">
        <f t="shared" si="14"/>
      </c>
      <c r="S118" s="58">
        <f t="shared" si="15"/>
      </c>
      <c r="T118" s="59" t="s">
        <v>92</v>
      </c>
      <c r="U118" s="59"/>
      <c r="V118" s="59"/>
      <c r="W118" s="60"/>
      <c r="X118" s="61"/>
      <c r="Y118" s="62" t="s">
        <v>116</v>
      </c>
      <c r="Z118" s="46"/>
      <c r="AA118" s="63" t="s">
        <v>92</v>
      </c>
      <c r="AB118" s="46"/>
      <c r="AC118" s="153"/>
      <c r="AD118" s="65"/>
      <c r="AE118" s="46"/>
      <c r="AF118" s="46"/>
    </row>
    <row r="119" spans="1:32" s="37" customFormat="1" ht="22.5" customHeight="1">
      <c r="A119" s="46">
        <v>601</v>
      </c>
      <c r="B119" s="46" t="s">
        <v>99</v>
      </c>
      <c r="C119" s="46">
        <v>59</v>
      </c>
      <c r="D119" s="46" t="s">
        <v>91</v>
      </c>
      <c r="E119" s="47" t="str">
        <f t="shared" si="8"/>
        <v>あやめ-59-A</v>
      </c>
      <c r="F119" s="48" t="s">
        <v>92</v>
      </c>
      <c r="G119" s="48"/>
      <c r="H119" s="66" t="s">
        <v>212</v>
      </c>
      <c r="I119" s="51" t="s">
        <v>706</v>
      </c>
      <c r="J119" s="52">
        <v>17573</v>
      </c>
      <c r="K119" s="53" t="str">
        <f t="shared" si="9"/>
        <v>63歳</v>
      </c>
      <c r="L119" s="55" t="s">
        <v>120</v>
      </c>
      <c r="M119" s="55">
        <f t="shared" si="10"/>
      </c>
      <c r="N119" s="56" t="str">
        <f t="shared" si="11"/>
        <v>島根:</v>
      </c>
      <c r="O119" s="57">
        <v>32</v>
      </c>
      <c r="P119" s="58">
        <f t="shared" si="12"/>
      </c>
      <c r="Q119" s="58">
        <f t="shared" si="13"/>
      </c>
      <c r="R119" s="58">
        <f t="shared" si="14"/>
      </c>
      <c r="S119" s="58">
        <f t="shared" si="15"/>
      </c>
      <c r="T119" s="67" t="s">
        <v>92</v>
      </c>
      <c r="U119" s="59"/>
      <c r="V119" s="67"/>
      <c r="W119" s="68"/>
      <c r="X119" s="61" t="s">
        <v>805</v>
      </c>
      <c r="Y119" s="70" t="s">
        <v>116</v>
      </c>
      <c r="Z119" s="71" t="s">
        <v>121</v>
      </c>
      <c r="AA119" s="63" t="s">
        <v>92</v>
      </c>
      <c r="AB119" s="71"/>
      <c r="AC119" s="153"/>
      <c r="AD119" s="65"/>
      <c r="AE119" s="46"/>
      <c r="AF119" s="46"/>
    </row>
    <row r="120" spans="1:32" s="37" customFormat="1" ht="22.5" customHeight="1">
      <c r="A120" s="46">
        <v>672</v>
      </c>
      <c r="B120" s="46" t="s">
        <v>99</v>
      </c>
      <c r="C120" s="46">
        <v>59</v>
      </c>
      <c r="D120" s="46" t="s">
        <v>94</v>
      </c>
      <c r="E120" s="47" t="str">
        <f t="shared" si="8"/>
        <v>あやめ-59-B</v>
      </c>
      <c r="F120" s="48" t="s">
        <v>92</v>
      </c>
      <c r="G120" s="49"/>
      <c r="H120" s="50" t="s">
        <v>213</v>
      </c>
      <c r="I120" s="51" t="s">
        <v>709</v>
      </c>
      <c r="J120" s="52">
        <v>17702</v>
      </c>
      <c r="K120" s="53" t="str">
        <f t="shared" si="9"/>
        <v>62歳</v>
      </c>
      <c r="L120" s="54" t="s">
        <v>120</v>
      </c>
      <c r="M120" s="55">
        <f t="shared" si="10"/>
      </c>
      <c r="N120" s="56" t="str">
        <f t="shared" si="11"/>
        <v>島根:</v>
      </c>
      <c r="O120" s="57">
        <v>32</v>
      </c>
      <c r="P120" s="58">
        <f t="shared" si="12"/>
      </c>
      <c r="Q120" s="58">
        <f t="shared" si="13"/>
      </c>
      <c r="R120" s="58">
        <f t="shared" si="14"/>
      </c>
      <c r="S120" s="58">
        <f t="shared" si="15"/>
      </c>
      <c r="T120" s="59" t="s">
        <v>92</v>
      </c>
      <c r="U120" s="59"/>
      <c r="V120" s="59"/>
      <c r="W120" s="60"/>
      <c r="X120" s="61" t="s">
        <v>805</v>
      </c>
      <c r="Y120" s="62" t="s">
        <v>116</v>
      </c>
      <c r="Z120" s="46" t="s">
        <v>121</v>
      </c>
      <c r="AA120" s="63" t="s">
        <v>92</v>
      </c>
      <c r="AB120" s="46"/>
      <c r="AC120" s="153"/>
      <c r="AD120" s="65"/>
      <c r="AE120" s="46"/>
      <c r="AF120" s="46"/>
    </row>
    <row r="121" spans="1:32" s="37" customFormat="1" ht="22.5" customHeight="1">
      <c r="A121" s="46">
        <v>692</v>
      </c>
      <c r="B121" s="46" t="s">
        <v>99</v>
      </c>
      <c r="C121" s="46">
        <v>60</v>
      </c>
      <c r="D121" s="46" t="s">
        <v>91</v>
      </c>
      <c r="E121" s="47" t="str">
        <f t="shared" si="8"/>
        <v>あやめ-60-A</v>
      </c>
      <c r="F121" s="48" t="s">
        <v>92</v>
      </c>
      <c r="G121" s="48"/>
      <c r="H121" s="66" t="s">
        <v>214</v>
      </c>
      <c r="I121" s="51" t="s">
        <v>679</v>
      </c>
      <c r="J121" s="52">
        <v>17460</v>
      </c>
      <c r="K121" s="53" t="str">
        <f t="shared" si="9"/>
        <v>63歳</v>
      </c>
      <c r="L121" s="55" t="s">
        <v>124</v>
      </c>
      <c r="M121" s="55">
        <f t="shared" si="10"/>
      </c>
      <c r="N121" s="56" t="str">
        <f t="shared" si="11"/>
        <v>奈良:</v>
      </c>
      <c r="O121" s="57">
        <v>29</v>
      </c>
      <c r="P121" s="58">
        <f t="shared" si="12"/>
      </c>
      <c r="Q121" s="58">
        <f t="shared" si="13"/>
      </c>
      <c r="R121" s="58">
        <f t="shared" si="14"/>
      </c>
      <c r="S121" s="58">
        <f t="shared" si="15"/>
      </c>
      <c r="T121" s="67"/>
      <c r="U121" s="59" t="s">
        <v>92</v>
      </c>
      <c r="V121" s="67" t="s">
        <v>521</v>
      </c>
      <c r="W121" s="68"/>
      <c r="X121" s="61" t="s">
        <v>805</v>
      </c>
      <c r="Y121" s="70" t="s">
        <v>116</v>
      </c>
      <c r="Z121" s="71"/>
      <c r="AA121" s="63" t="s">
        <v>92</v>
      </c>
      <c r="AB121" s="71"/>
      <c r="AC121" s="153"/>
      <c r="AD121" s="65"/>
      <c r="AE121" s="46"/>
      <c r="AF121" s="46"/>
    </row>
    <row r="122" spans="1:32" s="37" customFormat="1" ht="22.5" customHeight="1">
      <c r="A122" s="46">
        <v>612</v>
      </c>
      <c r="B122" s="46" t="s">
        <v>99</v>
      </c>
      <c r="C122" s="46">
        <v>60</v>
      </c>
      <c r="D122" s="46" t="s">
        <v>94</v>
      </c>
      <c r="E122" s="47" t="str">
        <f t="shared" si="8"/>
        <v>あやめ-60-B</v>
      </c>
      <c r="F122" s="48" t="s">
        <v>92</v>
      </c>
      <c r="G122" s="49"/>
      <c r="H122" s="50" t="s">
        <v>215</v>
      </c>
      <c r="I122" s="51" t="s">
        <v>678</v>
      </c>
      <c r="J122" s="52">
        <v>17704</v>
      </c>
      <c r="K122" s="53" t="str">
        <f t="shared" si="9"/>
        <v>62歳</v>
      </c>
      <c r="L122" s="54" t="s">
        <v>124</v>
      </c>
      <c r="M122" s="55">
        <f t="shared" si="10"/>
      </c>
      <c r="N122" s="56" t="str">
        <f t="shared" si="11"/>
        <v>奈良:</v>
      </c>
      <c r="O122" s="57">
        <v>29</v>
      </c>
      <c r="P122" s="58">
        <f t="shared" si="12"/>
      </c>
      <c r="Q122" s="58">
        <f t="shared" si="13"/>
      </c>
      <c r="R122" s="58">
        <f t="shared" si="14"/>
      </c>
      <c r="S122" s="58">
        <f t="shared" si="15"/>
      </c>
      <c r="T122" s="59"/>
      <c r="U122" s="59" t="s">
        <v>92</v>
      </c>
      <c r="V122" s="59" t="s">
        <v>521</v>
      </c>
      <c r="W122" s="60"/>
      <c r="X122" s="61" t="s">
        <v>805</v>
      </c>
      <c r="Y122" s="62" t="s">
        <v>116</v>
      </c>
      <c r="Z122" s="46"/>
      <c r="AA122" s="63" t="s">
        <v>92</v>
      </c>
      <c r="AB122" s="46"/>
      <c r="AC122" s="153"/>
      <c r="AD122" s="65"/>
      <c r="AE122" s="46"/>
      <c r="AF122" s="46"/>
    </row>
    <row r="123" spans="1:32" s="37" customFormat="1" ht="22.5" customHeight="1">
      <c r="A123" s="46">
        <v>691</v>
      </c>
      <c r="B123" s="46" t="s">
        <v>99</v>
      </c>
      <c r="C123" s="46">
        <v>61</v>
      </c>
      <c r="D123" s="46" t="s">
        <v>91</v>
      </c>
      <c r="E123" s="47" t="str">
        <f t="shared" si="8"/>
        <v>あやめ-61-A</v>
      </c>
      <c r="F123" s="48" t="s">
        <v>92</v>
      </c>
      <c r="G123" s="48"/>
      <c r="H123" s="66" t="s">
        <v>43</v>
      </c>
      <c r="I123" s="51" t="s">
        <v>514</v>
      </c>
      <c r="J123" s="52">
        <v>18677</v>
      </c>
      <c r="K123" s="53" t="str">
        <f t="shared" si="9"/>
        <v>60歳</v>
      </c>
      <c r="L123" s="55" t="s">
        <v>44</v>
      </c>
      <c r="M123" s="55" t="str">
        <f t="shared" si="10"/>
        <v>還暦</v>
      </c>
      <c r="N123" s="56" t="str">
        <f t="shared" si="11"/>
        <v>福井:還暦</v>
      </c>
      <c r="O123" s="57">
        <v>18</v>
      </c>
      <c r="P123" s="58">
        <f t="shared" si="12"/>
      </c>
      <c r="Q123" s="58">
        <f t="shared" si="13"/>
      </c>
      <c r="R123" s="58">
        <f t="shared" si="14"/>
      </c>
      <c r="S123" s="58" t="str">
        <f t="shared" si="15"/>
        <v>○</v>
      </c>
      <c r="T123" s="67" t="s">
        <v>92</v>
      </c>
      <c r="U123" s="59"/>
      <c r="V123" s="67"/>
      <c r="W123" s="68"/>
      <c r="X123" s="61" t="s">
        <v>805</v>
      </c>
      <c r="Y123" s="70" t="s">
        <v>116</v>
      </c>
      <c r="Z123" s="71"/>
      <c r="AA123" s="63" t="s">
        <v>92</v>
      </c>
      <c r="AB123" s="71"/>
      <c r="AC123" s="153"/>
      <c r="AD123" s="65"/>
      <c r="AE123" s="46"/>
      <c r="AF123" s="46"/>
    </row>
    <row r="124" spans="1:32" s="37" customFormat="1" ht="22.5" customHeight="1">
      <c r="A124" s="46">
        <v>611</v>
      </c>
      <c r="B124" s="46" t="s">
        <v>99</v>
      </c>
      <c r="C124" s="46">
        <v>61</v>
      </c>
      <c r="D124" s="46" t="s">
        <v>94</v>
      </c>
      <c r="E124" s="47" t="str">
        <f t="shared" si="8"/>
        <v>あやめ-61-B</v>
      </c>
      <c r="F124" s="48" t="s">
        <v>92</v>
      </c>
      <c r="G124" s="49"/>
      <c r="H124" s="50" t="s">
        <v>510</v>
      </c>
      <c r="I124" s="51" t="s">
        <v>511</v>
      </c>
      <c r="J124" s="52">
        <v>18647</v>
      </c>
      <c r="K124" s="53" t="str">
        <f t="shared" si="9"/>
        <v>60歳</v>
      </c>
      <c r="L124" s="54" t="s">
        <v>44</v>
      </c>
      <c r="M124" s="55" t="str">
        <f t="shared" si="10"/>
        <v>還暦</v>
      </c>
      <c r="N124" s="56" t="str">
        <f t="shared" si="11"/>
        <v>福井:還暦</v>
      </c>
      <c r="O124" s="57">
        <v>18</v>
      </c>
      <c r="P124" s="58">
        <f t="shared" si="12"/>
      </c>
      <c r="Q124" s="58">
        <f t="shared" si="13"/>
      </c>
      <c r="R124" s="58">
        <f t="shared" si="14"/>
      </c>
      <c r="S124" s="58" t="str">
        <f t="shared" si="15"/>
        <v>○</v>
      </c>
      <c r="T124" s="59"/>
      <c r="U124" s="59" t="s">
        <v>92</v>
      </c>
      <c r="V124" s="59"/>
      <c r="W124" s="60"/>
      <c r="X124" s="61" t="s">
        <v>188</v>
      </c>
      <c r="Y124" s="62" t="s">
        <v>116</v>
      </c>
      <c r="Z124" s="71"/>
      <c r="AA124" s="63" t="s">
        <v>92</v>
      </c>
      <c r="AB124" s="71"/>
      <c r="AC124" s="153"/>
      <c r="AD124" s="65"/>
      <c r="AE124" s="46"/>
      <c r="AF124" s="46"/>
    </row>
    <row r="125" spans="1:32" s="37" customFormat="1" ht="22.5" customHeight="1">
      <c r="A125" s="46">
        <v>653</v>
      </c>
      <c r="B125" s="46" t="s">
        <v>99</v>
      </c>
      <c r="C125" s="46">
        <v>62</v>
      </c>
      <c r="D125" s="46" t="s">
        <v>91</v>
      </c>
      <c r="E125" s="47" t="str">
        <f t="shared" si="8"/>
        <v>あやめ-62-A</v>
      </c>
      <c r="F125" s="48" t="s">
        <v>92</v>
      </c>
      <c r="G125" s="48"/>
      <c r="H125" s="66" t="s">
        <v>59</v>
      </c>
      <c r="I125" s="51" t="s">
        <v>529</v>
      </c>
      <c r="J125" s="52">
        <v>17361</v>
      </c>
      <c r="K125" s="53" t="str">
        <f t="shared" si="9"/>
        <v>63歳</v>
      </c>
      <c r="L125" s="55" t="s">
        <v>60</v>
      </c>
      <c r="M125" s="55">
        <f t="shared" si="10"/>
      </c>
      <c r="N125" s="56" t="str">
        <f t="shared" si="11"/>
        <v>岐阜:</v>
      </c>
      <c r="O125" s="57">
        <v>21</v>
      </c>
      <c r="P125" s="58">
        <f t="shared" si="12"/>
      </c>
      <c r="Q125" s="58">
        <f t="shared" si="13"/>
      </c>
      <c r="R125" s="58">
        <f t="shared" si="14"/>
      </c>
      <c r="S125" s="58">
        <f t="shared" si="15"/>
      </c>
      <c r="T125" s="67"/>
      <c r="U125" s="59" t="s">
        <v>92</v>
      </c>
      <c r="V125" s="67" t="s">
        <v>99</v>
      </c>
      <c r="W125" s="68"/>
      <c r="X125" s="61" t="s">
        <v>805</v>
      </c>
      <c r="Y125" s="70" t="s">
        <v>116</v>
      </c>
      <c r="Z125" s="71"/>
      <c r="AA125" s="63" t="s">
        <v>92</v>
      </c>
      <c r="AB125" s="71"/>
      <c r="AC125" s="153"/>
      <c r="AD125" s="65"/>
      <c r="AE125" s="46"/>
      <c r="AF125" s="46"/>
    </row>
    <row r="126" spans="1:32" s="37" customFormat="1" ht="22.5" customHeight="1">
      <c r="A126" s="46">
        <v>724</v>
      </c>
      <c r="B126" s="46" t="s">
        <v>99</v>
      </c>
      <c r="C126" s="46">
        <v>62</v>
      </c>
      <c r="D126" s="46" t="s">
        <v>94</v>
      </c>
      <c r="E126" s="47" t="str">
        <f t="shared" si="8"/>
        <v>あやめ-62-B</v>
      </c>
      <c r="F126" s="48" t="s">
        <v>92</v>
      </c>
      <c r="G126" s="49"/>
      <c r="H126" s="50" t="s">
        <v>530</v>
      </c>
      <c r="I126" s="51" t="s">
        <v>531</v>
      </c>
      <c r="J126" s="52">
        <v>18024</v>
      </c>
      <c r="K126" s="53" t="str">
        <f t="shared" si="9"/>
        <v>61歳</v>
      </c>
      <c r="L126" s="54" t="s">
        <v>60</v>
      </c>
      <c r="M126" s="55">
        <f t="shared" si="10"/>
      </c>
      <c r="N126" s="56" t="str">
        <f t="shared" si="11"/>
        <v>岐阜:</v>
      </c>
      <c r="O126" s="57">
        <v>21</v>
      </c>
      <c r="P126" s="58">
        <f t="shared" si="12"/>
      </c>
      <c r="Q126" s="58">
        <f t="shared" si="13"/>
      </c>
      <c r="R126" s="58">
        <f t="shared" si="14"/>
      </c>
      <c r="S126" s="58">
        <f t="shared" si="15"/>
      </c>
      <c r="T126" s="59"/>
      <c r="U126" s="59" t="s">
        <v>92</v>
      </c>
      <c r="V126" s="59" t="s">
        <v>99</v>
      </c>
      <c r="W126" s="60"/>
      <c r="X126" s="61" t="s">
        <v>805</v>
      </c>
      <c r="Y126" s="62" t="s">
        <v>116</v>
      </c>
      <c r="Z126" s="46"/>
      <c r="AA126" s="63" t="s">
        <v>92</v>
      </c>
      <c r="AB126" s="46"/>
      <c r="AC126" s="153"/>
      <c r="AD126" s="65"/>
      <c r="AE126" s="46"/>
      <c r="AF126" s="46"/>
    </row>
    <row r="127" spans="1:32" s="37" customFormat="1" ht="22.5" customHeight="1">
      <c r="A127" s="46">
        <v>592</v>
      </c>
      <c r="B127" s="46" t="s">
        <v>99</v>
      </c>
      <c r="C127" s="46">
        <v>63</v>
      </c>
      <c r="D127" s="46" t="s">
        <v>91</v>
      </c>
      <c r="E127" s="47" t="str">
        <f t="shared" si="8"/>
        <v>あやめ-63-A</v>
      </c>
      <c r="F127" s="48" t="s">
        <v>92</v>
      </c>
      <c r="G127" s="48"/>
      <c r="H127" s="66" t="s">
        <v>68</v>
      </c>
      <c r="I127" s="51" t="s">
        <v>568</v>
      </c>
      <c r="J127" s="52">
        <v>17403</v>
      </c>
      <c r="K127" s="53" t="str">
        <f t="shared" si="9"/>
        <v>63歳</v>
      </c>
      <c r="L127" s="55" t="s">
        <v>67</v>
      </c>
      <c r="M127" s="55">
        <f t="shared" si="10"/>
      </c>
      <c r="N127" s="56" t="str">
        <f t="shared" si="11"/>
        <v>滋賀:</v>
      </c>
      <c r="O127" s="57">
        <v>25</v>
      </c>
      <c r="P127" s="58">
        <f t="shared" si="12"/>
      </c>
      <c r="Q127" s="58">
        <f t="shared" si="13"/>
      </c>
      <c r="R127" s="58">
        <f t="shared" si="14"/>
      </c>
      <c r="S127" s="58">
        <f t="shared" si="15"/>
      </c>
      <c r="T127" s="67"/>
      <c r="U127" s="59" t="s">
        <v>92</v>
      </c>
      <c r="V127" s="67" t="s">
        <v>565</v>
      </c>
      <c r="W127" s="68"/>
      <c r="X127" s="61" t="s">
        <v>805</v>
      </c>
      <c r="Y127" s="70" t="s">
        <v>116</v>
      </c>
      <c r="Z127" s="71"/>
      <c r="AA127" s="63" t="s">
        <v>92</v>
      </c>
      <c r="AB127" s="71"/>
      <c r="AC127" s="153"/>
      <c r="AD127" s="65"/>
      <c r="AE127" s="46"/>
      <c r="AF127" s="46"/>
    </row>
    <row r="128" spans="1:32" s="37" customFormat="1" ht="22.5" customHeight="1">
      <c r="A128" s="46">
        <v>552</v>
      </c>
      <c r="B128" s="46" t="s">
        <v>99</v>
      </c>
      <c r="C128" s="46">
        <v>63</v>
      </c>
      <c r="D128" s="46" t="s">
        <v>94</v>
      </c>
      <c r="E128" s="47" t="str">
        <f t="shared" si="8"/>
        <v>あやめ-63-B</v>
      </c>
      <c r="F128" s="48" t="s">
        <v>92</v>
      </c>
      <c r="G128" s="49"/>
      <c r="H128" s="50" t="s">
        <v>576</v>
      </c>
      <c r="I128" s="51" t="s">
        <v>577</v>
      </c>
      <c r="J128" s="52">
        <v>16783</v>
      </c>
      <c r="K128" s="53" t="str">
        <f t="shared" si="9"/>
        <v>65歳</v>
      </c>
      <c r="L128" s="54" t="s">
        <v>97</v>
      </c>
      <c r="M128" s="55">
        <f t="shared" si="10"/>
      </c>
      <c r="N128" s="56" t="str">
        <f t="shared" si="11"/>
        <v>京都:</v>
      </c>
      <c r="O128" s="57">
        <v>26</v>
      </c>
      <c r="P128" s="58">
        <f t="shared" si="12"/>
      </c>
      <c r="Q128" s="58">
        <f t="shared" si="13"/>
      </c>
      <c r="R128" s="58">
        <f t="shared" si="14"/>
      </c>
      <c r="S128" s="58">
        <f t="shared" si="15"/>
      </c>
      <c r="T128" s="59"/>
      <c r="U128" s="59" t="s">
        <v>92</v>
      </c>
      <c r="V128" s="59" t="s">
        <v>565</v>
      </c>
      <c r="W128" s="60"/>
      <c r="X128" s="61" t="s">
        <v>805</v>
      </c>
      <c r="Y128" s="62" t="s">
        <v>116</v>
      </c>
      <c r="Z128" s="46"/>
      <c r="AA128" s="63" t="s">
        <v>92</v>
      </c>
      <c r="AB128" s="46"/>
      <c r="AC128" s="153"/>
      <c r="AD128" s="65"/>
      <c r="AE128" s="46"/>
      <c r="AF128" s="46"/>
    </row>
    <row r="129" spans="1:32" s="37" customFormat="1" ht="22.5" customHeight="1">
      <c r="A129" s="46">
        <v>817</v>
      </c>
      <c r="B129" s="46" t="s">
        <v>99</v>
      </c>
      <c r="C129" s="46">
        <v>64</v>
      </c>
      <c r="D129" s="46" t="s">
        <v>91</v>
      </c>
      <c r="E129" s="47" t="str">
        <f t="shared" si="8"/>
        <v>あやめ-64-A</v>
      </c>
      <c r="F129" s="48" t="s">
        <v>92</v>
      </c>
      <c r="G129" s="48"/>
      <c r="H129" s="66" t="s">
        <v>216</v>
      </c>
      <c r="I129" s="51" t="s">
        <v>776</v>
      </c>
      <c r="J129" s="52">
        <v>17767</v>
      </c>
      <c r="K129" s="53" t="str">
        <f t="shared" si="9"/>
        <v>62歳</v>
      </c>
      <c r="L129" s="55" t="s">
        <v>127</v>
      </c>
      <c r="M129" s="55">
        <f t="shared" si="10"/>
      </c>
      <c r="N129" s="56" t="str">
        <f t="shared" si="11"/>
        <v>福岡:</v>
      </c>
      <c r="O129" s="57">
        <v>40</v>
      </c>
      <c r="P129" s="58">
        <f t="shared" si="12"/>
      </c>
      <c r="Q129" s="58">
        <f t="shared" si="13"/>
      </c>
      <c r="R129" s="58">
        <f t="shared" si="14"/>
      </c>
      <c r="S129" s="58">
        <f t="shared" si="15"/>
      </c>
      <c r="T129" s="67"/>
      <c r="U129" s="59" t="s">
        <v>92</v>
      </c>
      <c r="V129" s="67" t="s">
        <v>521</v>
      </c>
      <c r="W129" s="68" t="s">
        <v>595</v>
      </c>
      <c r="X129" s="61" t="s">
        <v>805</v>
      </c>
      <c r="Y129" s="70" t="s">
        <v>116</v>
      </c>
      <c r="Z129" s="71"/>
      <c r="AA129" s="63" t="s">
        <v>92</v>
      </c>
      <c r="AB129" s="71"/>
      <c r="AC129" s="153"/>
      <c r="AD129" s="65"/>
      <c r="AE129" s="46"/>
      <c r="AF129" s="46"/>
    </row>
    <row r="130" spans="1:32" s="37" customFormat="1" ht="22.5" customHeight="1">
      <c r="A130" s="46">
        <v>654</v>
      </c>
      <c r="B130" s="46" t="s">
        <v>99</v>
      </c>
      <c r="C130" s="46">
        <v>64</v>
      </c>
      <c r="D130" s="46" t="s">
        <v>94</v>
      </c>
      <c r="E130" s="47" t="str">
        <f t="shared" si="8"/>
        <v>あやめ-64-B</v>
      </c>
      <c r="F130" s="48" t="s">
        <v>92</v>
      </c>
      <c r="G130" s="49"/>
      <c r="H130" s="50" t="s">
        <v>217</v>
      </c>
      <c r="I130" s="51" t="s">
        <v>777</v>
      </c>
      <c r="J130" s="52">
        <v>17198</v>
      </c>
      <c r="K130" s="53" t="str">
        <f t="shared" si="9"/>
        <v>64歳</v>
      </c>
      <c r="L130" s="54" t="s">
        <v>127</v>
      </c>
      <c r="M130" s="55">
        <f t="shared" si="10"/>
      </c>
      <c r="N130" s="56" t="str">
        <f t="shared" si="11"/>
        <v>福岡:</v>
      </c>
      <c r="O130" s="57">
        <v>40</v>
      </c>
      <c r="P130" s="58">
        <f t="shared" si="12"/>
      </c>
      <c r="Q130" s="58">
        <f t="shared" si="13"/>
      </c>
      <c r="R130" s="58">
        <f t="shared" si="14"/>
      </c>
      <c r="S130" s="58">
        <f t="shared" si="15"/>
      </c>
      <c r="T130" s="59"/>
      <c r="U130" s="59" t="s">
        <v>92</v>
      </c>
      <c r="V130" s="59" t="s">
        <v>521</v>
      </c>
      <c r="W130" s="60" t="s">
        <v>595</v>
      </c>
      <c r="X130" s="61" t="s">
        <v>805</v>
      </c>
      <c r="Y130" s="62" t="s">
        <v>116</v>
      </c>
      <c r="Z130" s="46"/>
      <c r="AA130" s="63" t="s">
        <v>92</v>
      </c>
      <c r="AB130" s="46"/>
      <c r="AC130" s="153"/>
      <c r="AD130" s="65"/>
      <c r="AE130" s="46"/>
      <c r="AF130" s="46"/>
    </row>
    <row r="131" spans="1:32" s="37" customFormat="1" ht="22.5" customHeight="1">
      <c r="A131" s="46">
        <v>818</v>
      </c>
      <c r="B131" s="46" t="s">
        <v>99</v>
      </c>
      <c r="C131" s="46">
        <v>65</v>
      </c>
      <c r="D131" s="46" t="s">
        <v>91</v>
      </c>
      <c r="E131" s="47" t="str">
        <f aca="true" t="shared" si="16" ref="E131:E194">B131&amp;"-"&amp;C131&amp;"-"&amp;D131</f>
        <v>あやめ-65-A</v>
      </c>
      <c r="F131" s="48" t="s">
        <v>92</v>
      </c>
      <c r="G131" s="48"/>
      <c r="H131" s="66" t="s">
        <v>218</v>
      </c>
      <c r="I131" s="51" t="s">
        <v>642</v>
      </c>
      <c r="J131" s="52">
        <v>18143</v>
      </c>
      <c r="K131" s="53" t="str">
        <f aca="true" t="shared" si="17" ref="K131:K194">IF(J131="","",DATEDIF(J131,"2011/4/1","y")&amp;"歳")</f>
        <v>61歳</v>
      </c>
      <c r="L131" s="55" t="s">
        <v>603</v>
      </c>
      <c r="M131" s="55">
        <f aca="true" t="shared" si="18" ref="M131:M194">IF(K131="60歳","還暦",IF(K131="70歳","古希",IF(K131="77歳","喜寿",IF(K131&gt;="80歳","長寿",""))))&amp;IF(W131="優勝",V131&amp;W131,"")</f>
      </c>
      <c r="N131" s="56" t="str">
        <f aca="true" t="shared" si="19" ref="N131:N194">L131&amp;":"&amp;M131</f>
        <v>大阪:</v>
      </c>
      <c r="O131" s="57">
        <v>27</v>
      </c>
      <c r="P131" s="58">
        <f aca="true" t="shared" si="20" ref="P131:P194">IF(K131&gt;="80歳","○","")</f>
      </c>
      <c r="Q131" s="58">
        <f aca="true" t="shared" si="21" ref="Q131:Q194">IF(K131="77歳","○","")</f>
      </c>
      <c r="R131" s="58">
        <f aca="true" t="shared" si="22" ref="R131:R194">IF(K131="70歳","○","")</f>
      </c>
      <c r="S131" s="58">
        <f aca="true" t="shared" si="23" ref="S131:S194">IF(K131="60歳","○","")</f>
      </c>
      <c r="T131" s="67"/>
      <c r="U131" s="59" t="s">
        <v>92</v>
      </c>
      <c r="V131" s="67"/>
      <c r="W131" s="68"/>
      <c r="X131" s="61" t="s">
        <v>805</v>
      </c>
      <c r="Y131" s="70" t="s">
        <v>116</v>
      </c>
      <c r="Z131" s="71"/>
      <c r="AA131" s="63" t="s">
        <v>92</v>
      </c>
      <c r="AB131" s="71"/>
      <c r="AC131" s="153"/>
      <c r="AD131" s="65"/>
      <c r="AE131" s="46"/>
      <c r="AF131" s="46"/>
    </row>
    <row r="132" spans="1:32" s="37" customFormat="1" ht="22.5" customHeight="1">
      <c r="A132" s="46">
        <v>664</v>
      </c>
      <c r="B132" s="46" t="s">
        <v>99</v>
      </c>
      <c r="C132" s="46">
        <v>65</v>
      </c>
      <c r="D132" s="46" t="s">
        <v>94</v>
      </c>
      <c r="E132" s="47" t="str">
        <f t="shared" si="16"/>
        <v>あやめ-65-B</v>
      </c>
      <c r="F132" s="48" t="s">
        <v>92</v>
      </c>
      <c r="G132" s="49"/>
      <c r="H132" s="50" t="s">
        <v>219</v>
      </c>
      <c r="I132" s="51" t="s">
        <v>640</v>
      </c>
      <c r="J132" s="52">
        <v>18195</v>
      </c>
      <c r="K132" s="53" t="str">
        <f t="shared" si="17"/>
        <v>61歳</v>
      </c>
      <c r="L132" s="54" t="s">
        <v>603</v>
      </c>
      <c r="M132" s="55">
        <f t="shared" si="18"/>
      </c>
      <c r="N132" s="56" t="str">
        <f t="shared" si="19"/>
        <v>大阪:</v>
      </c>
      <c r="O132" s="57">
        <v>27</v>
      </c>
      <c r="P132" s="58">
        <f t="shared" si="20"/>
      </c>
      <c r="Q132" s="58">
        <f t="shared" si="21"/>
      </c>
      <c r="R132" s="58">
        <f t="shared" si="22"/>
      </c>
      <c r="S132" s="58">
        <f t="shared" si="23"/>
      </c>
      <c r="T132" s="59"/>
      <c r="U132" s="59" t="s">
        <v>92</v>
      </c>
      <c r="V132" s="59"/>
      <c r="W132" s="60"/>
      <c r="X132" s="61" t="s">
        <v>805</v>
      </c>
      <c r="Y132" s="62" t="s">
        <v>116</v>
      </c>
      <c r="Z132" s="46"/>
      <c r="AA132" s="63" t="s">
        <v>92</v>
      </c>
      <c r="AB132" s="46"/>
      <c r="AC132" s="153"/>
      <c r="AD132" s="65"/>
      <c r="AE132" s="46"/>
      <c r="AF132" s="46"/>
    </row>
    <row r="133" spans="1:32" s="37" customFormat="1" ht="22.5" customHeight="1">
      <c r="A133" s="46">
        <v>635</v>
      </c>
      <c r="B133" s="46" t="s">
        <v>99</v>
      </c>
      <c r="C133" s="46">
        <v>66</v>
      </c>
      <c r="D133" s="46" t="s">
        <v>91</v>
      </c>
      <c r="E133" s="47" t="str">
        <f t="shared" si="16"/>
        <v>あやめ-66-A</v>
      </c>
      <c r="F133" s="48" t="s">
        <v>92</v>
      </c>
      <c r="G133" s="48"/>
      <c r="H133" s="66" t="s">
        <v>29</v>
      </c>
      <c r="I133" s="51" t="s">
        <v>484</v>
      </c>
      <c r="J133" s="52">
        <v>18468</v>
      </c>
      <c r="K133" s="53" t="str">
        <f t="shared" si="17"/>
        <v>60歳</v>
      </c>
      <c r="L133" s="55" t="s">
        <v>95</v>
      </c>
      <c r="M133" s="55" t="str">
        <f t="shared" si="18"/>
        <v>還暦</v>
      </c>
      <c r="N133" s="56" t="str">
        <f t="shared" si="19"/>
        <v>東京:還暦</v>
      </c>
      <c r="O133" s="57">
        <v>13</v>
      </c>
      <c r="P133" s="58">
        <f t="shared" si="20"/>
      </c>
      <c r="Q133" s="58">
        <f t="shared" si="21"/>
      </c>
      <c r="R133" s="58">
        <f t="shared" si="22"/>
      </c>
      <c r="S133" s="58" t="str">
        <f t="shared" si="23"/>
        <v>○</v>
      </c>
      <c r="T133" s="67" t="s">
        <v>92</v>
      </c>
      <c r="U133" s="59"/>
      <c r="V133" s="67"/>
      <c r="W133" s="68"/>
      <c r="X133" s="61" t="s">
        <v>805</v>
      </c>
      <c r="Y133" s="70" t="s">
        <v>116</v>
      </c>
      <c r="Z133" s="71"/>
      <c r="AA133" s="63" t="s">
        <v>92</v>
      </c>
      <c r="AB133" s="71"/>
      <c r="AC133" s="153"/>
      <c r="AD133" s="65"/>
      <c r="AE133" s="46"/>
      <c r="AF133" s="46"/>
    </row>
    <row r="134" spans="1:32" s="37" customFormat="1" ht="22.5" customHeight="1">
      <c r="A134" s="46">
        <v>828</v>
      </c>
      <c r="B134" s="46" t="s">
        <v>99</v>
      </c>
      <c r="C134" s="46">
        <v>66</v>
      </c>
      <c r="D134" s="46" t="s">
        <v>94</v>
      </c>
      <c r="E134" s="47" t="str">
        <f t="shared" si="16"/>
        <v>あやめ-66-B</v>
      </c>
      <c r="F134" s="48" t="s">
        <v>92</v>
      </c>
      <c r="G134" s="49"/>
      <c r="H134" s="50" t="s">
        <v>454</v>
      </c>
      <c r="I134" s="51" t="s">
        <v>455</v>
      </c>
      <c r="J134" s="52">
        <v>17385</v>
      </c>
      <c r="K134" s="53" t="str">
        <f t="shared" si="17"/>
        <v>63歳</v>
      </c>
      <c r="L134" s="54" t="s">
        <v>20</v>
      </c>
      <c r="M134" s="55">
        <f t="shared" si="18"/>
      </c>
      <c r="N134" s="56" t="str">
        <f t="shared" si="19"/>
        <v>埼玉:</v>
      </c>
      <c r="O134" s="57">
        <v>11</v>
      </c>
      <c r="P134" s="58">
        <f t="shared" si="20"/>
      </c>
      <c r="Q134" s="58">
        <f t="shared" si="21"/>
      </c>
      <c r="R134" s="58">
        <f t="shared" si="22"/>
      </c>
      <c r="S134" s="58">
        <f t="shared" si="23"/>
      </c>
      <c r="T134" s="59" t="s">
        <v>92</v>
      </c>
      <c r="U134" s="59"/>
      <c r="V134" s="59"/>
      <c r="W134" s="60"/>
      <c r="X134" s="61" t="s">
        <v>805</v>
      </c>
      <c r="Y134" s="62" t="s">
        <v>116</v>
      </c>
      <c r="Z134" s="46"/>
      <c r="AA134" s="63" t="s">
        <v>92</v>
      </c>
      <c r="AB134" s="46"/>
      <c r="AC134" s="153"/>
      <c r="AD134" s="65"/>
      <c r="AE134" s="46"/>
      <c r="AF134" s="46"/>
    </row>
    <row r="135" spans="1:32" s="37" customFormat="1" ht="22.5" customHeight="1">
      <c r="A135" s="46">
        <v>614</v>
      </c>
      <c r="B135" s="46" t="s">
        <v>99</v>
      </c>
      <c r="C135" s="46">
        <v>67</v>
      </c>
      <c r="D135" s="46" t="s">
        <v>91</v>
      </c>
      <c r="E135" s="47" t="str">
        <f t="shared" si="16"/>
        <v>あやめ-67-A</v>
      </c>
      <c r="F135" s="48" t="s">
        <v>92</v>
      </c>
      <c r="G135" s="48"/>
      <c r="H135" s="66" t="s">
        <v>14</v>
      </c>
      <c r="I135" s="51" t="s">
        <v>414</v>
      </c>
      <c r="J135" s="52">
        <v>17006</v>
      </c>
      <c r="K135" s="53" t="str">
        <f t="shared" si="17"/>
        <v>64歳</v>
      </c>
      <c r="L135" s="55" t="s">
        <v>93</v>
      </c>
      <c r="M135" s="55">
        <f t="shared" si="18"/>
      </c>
      <c r="N135" s="56" t="str">
        <f t="shared" si="19"/>
        <v>宮城:</v>
      </c>
      <c r="O135" s="57">
        <v>4</v>
      </c>
      <c r="P135" s="58">
        <f t="shared" si="20"/>
      </c>
      <c r="Q135" s="58">
        <f t="shared" si="21"/>
      </c>
      <c r="R135" s="58">
        <f t="shared" si="22"/>
      </c>
      <c r="S135" s="58">
        <f t="shared" si="23"/>
      </c>
      <c r="T135" s="67"/>
      <c r="U135" s="59" t="s">
        <v>92</v>
      </c>
      <c r="V135" s="67"/>
      <c r="W135" s="68"/>
      <c r="X135" s="61" t="s">
        <v>805</v>
      </c>
      <c r="Y135" s="70" t="s">
        <v>116</v>
      </c>
      <c r="Z135" s="71"/>
      <c r="AA135" s="63" t="s">
        <v>92</v>
      </c>
      <c r="AB135" s="71"/>
      <c r="AC135" s="153" t="s">
        <v>824</v>
      </c>
      <c r="AD135" s="65"/>
      <c r="AE135" s="46"/>
      <c r="AF135" s="46"/>
    </row>
    <row r="136" spans="1:256" s="37" customFormat="1" ht="22.5" customHeight="1">
      <c r="A136" s="46">
        <v>827</v>
      </c>
      <c r="B136" s="46" t="s">
        <v>99</v>
      </c>
      <c r="C136" s="46">
        <v>67</v>
      </c>
      <c r="D136" s="46" t="s">
        <v>94</v>
      </c>
      <c r="E136" s="47" t="str">
        <f t="shared" si="16"/>
        <v>あやめ-67-B</v>
      </c>
      <c r="F136" s="48" t="s">
        <v>92</v>
      </c>
      <c r="G136" s="49"/>
      <c r="H136" s="50" t="s">
        <v>411</v>
      </c>
      <c r="I136" s="51" t="s">
        <v>412</v>
      </c>
      <c r="J136" s="52">
        <v>16696</v>
      </c>
      <c r="K136" s="53" t="str">
        <f t="shared" si="17"/>
        <v>65歳</v>
      </c>
      <c r="L136" s="54" t="s">
        <v>93</v>
      </c>
      <c r="M136" s="55">
        <f t="shared" si="18"/>
      </c>
      <c r="N136" s="56" t="str">
        <f t="shared" si="19"/>
        <v>宮城:</v>
      </c>
      <c r="O136" s="57">
        <v>4</v>
      </c>
      <c r="P136" s="58">
        <f t="shared" si="20"/>
      </c>
      <c r="Q136" s="58">
        <f t="shared" si="21"/>
      </c>
      <c r="R136" s="58">
        <f t="shared" si="22"/>
      </c>
      <c r="S136" s="58">
        <f t="shared" si="23"/>
      </c>
      <c r="T136" s="59"/>
      <c r="U136" s="59" t="s">
        <v>92</v>
      </c>
      <c r="V136" s="59"/>
      <c r="W136" s="60"/>
      <c r="X136" s="61" t="s">
        <v>805</v>
      </c>
      <c r="Y136" s="62" t="s">
        <v>116</v>
      </c>
      <c r="Z136" s="46"/>
      <c r="AA136" s="63" t="s">
        <v>92</v>
      </c>
      <c r="AB136" s="46"/>
      <c r="AC136" s="153" t="s">
        <v>823</v>
      </c>
      <c r="AD136" s="65"/>
      <c r="AE136" s="46"/>
      <c r="AF136" s="46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E136" s="108"/>
      <c r="BF136" s="108"/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/>
      <c r="CM136" s="108"/>
      <c r="CN136" s="108"/>
      <c r="CO136" s="108"/>
      <c r="CP136" s="108"/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/>
      <c r="DD136" s="108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/>
      <c r="DU136" s="108"/>
      <c r="DV136" s="108"/>
      <c r="DW136" s="108"/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/>
      <c r="EL136" s="108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/>
      <c r="FC136" s="108"/>
      <c r="FD136" s="108"/>
      <c r="FE136" s="108"/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  <c r="II136" s="108"/>
      <c r="IJ136" s="108"/>
      <c r="IK136" s="108"/>
      <c r="IL136" s="108"/>
      <c r="IM136" s="108"/>
      <c r="IN136" s="108"/>
      <c r="IO136" s="108"/>
      <c r="IP136" s="108"/>
      <c r="IQ136" s="108"/>
      <c r="IR136" s="108"/>
      <c r="IS136" s="108"/>
      <c r="IT136" s="108"/>
      <c r="IU136" s="108"/>
      <c r="IV136" s="108"/>
    </row>
    <row r="137" spans="1:32" s="37" customFormat="1" ht="22.5" customHeight="1">
      <c r="A137" s="46">
        <v>857</v>
      </c>
      <c r="B137" s="46" t="s">
        <v>99</v>
      </c>
      <c r="C137" s="46">
        <v>68</v>
      </c>
      <c r="D137" s="46" t="s">
        <v>91</v>
      </c>
      <c r="E137" s="47" t="str">
        <f t="shared" si="16"/>
        <v>あやめ-68-A</v>
      </c>
      <c r="F137" s="48" t="s">
        <v>92</v>
      </c>
      <c r="G137" s="48"/>
      <c r="H137" s="66" t="s">
        <v>73</v>
      </c>
      <c r="I137" s="51" t="s">
        <v>601</v>
      </c>
      <c r="J137" s="52">
        <v>18649</v>
      </c>
      <c r="K137" s="53" t="str">
        <f t="shared" si="17"/>
        <v>60歳</v>
      </c>
      <c r="L137" s="55" t="s">
        <v>97</v>
      </c>
      <c r="M137" s="55" t="str">
        <f t="shared" si="18"/>
        <v>還暦</v>
      </c>
      <c r="N137" s="56" t="str">
        <f t="shared" si="19"/>
        <v>京都:還暦</v>
      </c>
      <c r="O137" s="57">
        <v>26</v>
      </c>
      <c r="P137" s="58">
        <f t="shared" si="20"/>
      </c>
      <c r="Q137" s="58">
        <f t="shared" si="21"/>
      </c>
      <c r="R137" s="58">
        <f t="shared" si="22"/>
      </c>
      <c r="S137" s="58" t="str">
        <f t="shared" si="23"/>
        <v>○</v>
      </c>
      <c r="T137" s="67" t="s">
        <v>92</v>
      </c>
      <c r="U137" s="59"/>
      <c r="V137" s="67"/>
      <c r="W137" s="68"/>
      <c r="X137" s="61" t="s">
        <v>805</v>
      </c>
      <c r="Y137" s="70" t="s">
        <v>116</v>
      </c>
      <c r="Z137" s="71"/>
      <c r="AA137" s="63" t="s">
        <v>92</v>
      </c>
      <c r="AB137" s="71"/>
      <c r="AC137" s="153"/>
      <c r="AD137" s="65"/>
      <c r="AE137" s="46"/>
      <c r="AF137" s="46"/>
    </row>
    <row r="138" spans="1:32" s="37" customFormat="1" ht="22.5" customHeight="1">
      <c r="A138" s="46">
        <v>836</v>
      </c>
      <c r="B138" s="46" t="s">
        <v>99</v>
      </c>
      <c r="C138" s="46">
        <v>68</v>
      </c>
      <c r="D138" s="46" t="s">
        <v>94</v>
      </c>
      <c r="E138" s="47" t="str">
        <f t="shared" si="16"/>
        <v>あやめ-68-B</v>
      </c>
      <c r="F138" s="48" t="s">
        <v>92</v>
      </c>
      <c r="G138" s="49"/>
      <c r="H138" s="50" t="s">
        <v>579</v>
      </c>
      <c r="I138" s="51" t="s">
        <v>580</v>
      </c>
      <c r="J138" s="52">
        <v>16011</v>
      </c>
      <c r="K138" s="53" t="str">
        <f t="shared" si="17"/>
        <v>67歳</v>
      </c>
      <c r="L138" s="54" t="s">
        <v>97</v>
      </c>
      <c r="M138" s="55">
        <f t="shared" si="18"/>
      </c>
      <c r="N138" s="56" t="str">
        <f t="shared" si="19"/>
        <v>京都:</v>
      </c>
      <c r="O138" s="57">
        <v>26</v>
      </c>
      <c r="P138" s="58">
        <f t="shared" si="20"/>
      </c>
      <c r="Q138" s="58">
        <f t="shared" si="21"/>
      </c>
      <c r="R138" s="58">
        <f t="shared" si="22"/>
      </c>
      <c r="S138" s="58">
        <f t="shared" si="23"/>
      </c>
      <c r="T138" s="59" t="s">
        <v>92</v>
      </c>
      <c r="U138" s="59"/>
      <c r="V138" s="59"/>
      <c r="W138" s="60"/>
      <c r="X138" s="61" t="s">
        <v>805</v>
      </c>
      <c r="Y138" s="62" t="s">
        <v>116</v>
      </c>
      <c r="Z138" s="46"/>
      <c r="AA138" s="63" t="s">
        <v>92</v>
      </c>
      <c r="AB138" s="46"/>
      <c r="AC138" s="153"/>
      <c r="AD138" s="65"/>
      <c r="AE138" s="46"/>
      <c r="AF138" s="46"/>
    </row>
    <row r="139" spans="1:32" s="37" customFormat="1" ht="22.5" customHeight="1">
      <c r="A139" s="46">
        <v>858</v>
      </c>
      <c r="B139" s="46" t="s">
        <v>99</v>
      </c>
      <c r="C139" s="46">
        <v>69</v>
      </c>
      <c r="D139" s="46" t="s">
        <v>91</v>
      </c>
      <c r="E139" s="47" t="str">
        <f t="shared" si="16"/>
        <v>あやめ-69-A</v>
      </c>
      <c r="F139" s="48" t="s">
        <v>92</v>
      </c>
      <c r="G139" s="48"/>
      <c r="H139" s="66" t="s">
        <v>41</v>
      </c>
      <c r="I139" s="51" t="s">
        <v>509</v>
      </c>
      <c r="J139" s="52">
        <v>17575</v>
      </c>
      <c r="K139" s="53" t="str">
        <f t="shared" si="17"/>
        <v>63歳</v>
      </c>
      <c r="L139" s="55" t="s">
        <v>42</v>
      </c>
      <c r="M139" s="55">
        <f t="shared" si="18"/>
      </c>
      <c r="N139" s="56" t="str">
        <f t="shared" si="19"/>
        <v>富山:</v>
      </c>
      <c r="O139" s="57">
        <v>16</v>
      </c>
      <c r="P139" s="58">
        <f t="shared" si="20"/>
      </c>
      <c r="Q139" s="58">
        <f t="shared" si="21"/>
      </c>
      <c r="R139" s="58">
        <f t="shared" si="22"/>
      </c>
      <c r="S139" s="58">
        <f t="shared" si="23"/>
      </c>
      <c r="T139" s="67" t="s">
        <v>92</v>
      </c>
      <c r="U139" s="59"/>
      <c r="V139" s="67"/>
      <c r="W139" s="68"/>
      <c r="X139" s="61" t="s">
        <v>805</v>
      </c>
      <c r="Y139" s="70" t="s">
        <v>116</v>
      </c>
      <c r="Z139" s="71"/>
      <c r="AA139" s="63" t="s">
        <v>92</v>
      </c>
      <c r="AB139" s="71"/>
      <c r="AC139" s="153"/>
      <c r="AD139" s="65"/>
      <c r="AE139" s="46"/>
      <c r="AF139" s="46"/>
    </row>
    <row r="140" spans="1:32" s="37" customFormat="1" ht="22.5" customHeight="1">
      <c r="A140" s="46">
        <v>591</v>
      </c>
      <c r="B140" s="46" t="s">
        <v>99</v>
      </c>
      <c r="C140" s="46">
        <v>69</v>
      </c>
      <c r="D140" s="46" t="s">
        <v>94</v>
      </c>
      <c r="E140" s="47" t="str">
        <f t="shared" si="16"/>
        <v>あやめ-69-B</v>
      </c>
      <c r="F140" s="48" t="s">
        <v>92</v>
      </c>
      <c r="G140" s="49"/>
      <c r="H140" s="50" t="s">
        <v>507</v>
      </c>
      <c r="I140" s="51" t="s">
        <v>508</v>
      </c>
      <c r="J140" s="52">
        <v>17406</v>
      </c>
      <c r="K140" s="53" t="str">
        <f t="shared" si="17"/>
        <v>63歳</v>
      </c>
      <c r="L140" s="54" t="s">
        <v>42</v>
      </c>
      <c r="M140" s="55">
        <f t="shared" si="18"/>
      </c>
      <c r="N140" s="56" t="str">
        <f t="shared" si="19"/>
        <v>富山:</v>
      </c>
      <c r="O140" s="57">
        <v>16</v>
      </c>
      <c r="P140" s="58">
        <f t="shared" si="20"/>
      </c>
      <c r="Q140" s="58">
        <f t="shared" si="21"/>
      </c>
      <c r="R140" s="58">
        <f t="shared" si="22"/>
      </c>
      <c r="S140" s="58">
        <f t="shared" si="23"/>
      </c>
      <c r="T140" s="59" t="s">
        <v>92</v>
      </c>
      <c r="U140" s="59"/>
      <c r="V140" s="59"/>
      <c r="W140" s="60"/>
      <c r="X140" s="61" t="s">
        <v>805</v>
      </c>
      <c r="Y140" s="62" t="s">
        <v>116</v>
      </c>
      <c r="Z140" s="46"/>
      <c r="AA140" s="63" t="s">
        <v>92</v>
      </c>
      <c r="AB140" s="46"/>
      <c r="AC140" s="153"/>
      <c r="AD140" s="65"/>
      <c r="AE140" s="46"/>
      <c r="AF140" s="46"/>
    </row>
    <row r="141" spans="1:32" s="37" customFormat="1" ht="22.5" customHeight="1">
      <c r="A141" s="46">
        <v>636</v>
      </c>
      <c r="B141" s="46" t="s">
        <v>99</v>
      </c>
      <c r="C141" s="46">
        <v>70</v>
      </c>
      <c r="D141" s="46" t="s">
        <v>91</v>
      </c>
      <c r="E141" s="47" t="str">
        <f t="shared" si="16"/>
        <v>あやめ-70-A</v>
      </c>
      <c r="F141" s="48" t="s">
        <v>92</v>
      </c>
      <c r="G141" s="48"/>
      <c r="H141" s="66" t="s">
        <v>220</v>
      </c>
      <c r="I141" s="51" t="s">
        <v>663</v>
      </c>
      <c r="J141" s="52">
        <v>17523</v>
      </c>
      <c r="K141" s="53" t="str">
        <f t="shared" si="17"/>
        <v>63歳</v>
      </c>
      <c r="L141" s="55" t="s">
        <v>131</v>
      </c>
      <c r="M141" s="55">
        <f t="shared" si="18"/>
      </c>
      <c r="N141" s="56" t="str">
        <f t="shared" si="19"/>
        <v>兵庫:</v>
      </c>
      <c r="O141" s="57">
        <v>28</v>
      </c>
      <c r="P141" s="58">
        <f t="shared" si="20"/>
      </c>
      <c r="Q141" s="58">
        <f t="shared" si="21"/>
      </c>
      <c r="R141" s="58">
        <f t="shared" si="22"/>
      </c>
      <c r="S141" s="58">
        <f t="shared" si="23"/>
      </c>
      <c r="T141" s="67"/>
      <c r="U141" s="59" t="s">
        <v>92</v>
      </c>
      <c r="V141" s="67"/>
      <c r="W141" s="68"/>
      <c r="X141" s="61" t="s">
        <v>805</v>
      </c>
      <c r="Y141" s="70" t="s">
        <v>116</v>
      </c>
      <c r="Z141" s="71"/>
      <c r="AA141" s="63" t="s">
        <v>92</v>
      </c>
      <c r="AB141" s="71"/>
      <c r="AC141" s="153"/>
      <c r="AD141" s="65"/>
      <c r="AE141" s="46"/>
      <c r="AF141" s="46"/>
    </row>
    <row r="142" spans="1:32" s="37" customFormat="1" ht="22.5" customHeight="1">
      <c r="A142" s="46">
        <v>753</v>
      </c>
      <c r="B142" s="46" t="s">
        <v>99</v>
      </c>
      <c r="C142" s="46">
        <v>70</v>
      </c>
      <c r="D142" s="46" t="s">
        <v>94</v>
      </c>
      <c r="E142" s="47" t="str">
        <f t="shared" si="16"/>
        <v>あやめ-70-B</v>
      </c>
      <c r="F142" s="48" t="s">
        <v>92</v>
      </c>
      <c r="G142" s="49"/>
      <c r="H142" s="50" t="s">
        <v>221</v>
      </c>
      <c r="I142" s="51" t="s">
        <v>651</v>
      </c>
      <c r="J142" s="52">
        <v>17225</v>
      </c>
      <c r="K142" s="53" t="str">
        <f t="shared" si="17"/>
        <v>64歳</v>
      </c>
      <c r="L142" s="54" t="s">
        <v>131</v>
      </c>
      <c r="M142" s="55">
        <f t="shared" si="18"/>
      </c>
      <c r="N142" s="56" t="str">
        <f t="shared" si="19"/>
        <v>兵庫:</v>
      </c>
      <c r="O142" s="57">
        <v>28</v>
      </c>
      <c r="P142" s="58">
        <f t="shared" si="20"/>
      </c>
      <c r="Q142" s="58">
        <f t="shared" si="21"/>
      </c>
      <c r="R142" s="58">
        <f t="shared" si="22"/>
      </c>
      <c r="S142" s="58">
        <f t="shared" si="23"/>
      </c>
      <c r="T142" s="59"/>
      <c r="U142" s="59" t="s">
        <v>92</v>
      </c>
      <c r="V142" s="59"/>
      <c r="W142" s="60"/>
      <c r="X142" s="61" t="s">
        <v>805</v>
      </c>
      <c r="Y142" s="62" t="s">
        <v>116</v>
      </c>
      <c r="Z142" s="46"/>
      <c r="AA142" s="63" t="s">
        <v>92</v>
      </c>
      <c r="AB142" s="46"/>
      <c r="AC142" s="153"/>
      <c r="AD142" s="65"/>
      <c r="AE142" s="46"/>
      <c r="AF142" s="46"/>
    </row>
    <row r="143" spans="1:32" s="37" customFormat="1" ht="22.5" customHeight="1">
      <c r="A143" s="46">
        <v>613</v>
      </c>
      <c r="B143" s="46" t="s">
        <v>99</v>
      </c>
      <c r="C143" s="46">
        <v>71</v>
      </c>
      <c r="D143" s="46" t="s">
        <v>91</v>
      </c>
      <c r="E143" s="47" t="str">
        <f t="shared" si="16"/>
        <v>あやめ-71-A</v>
      </c>
      <c r="F143" s="48" t="s">
        <v>92</v>
      </c>
      <c r="G143" s="48"/>
      <c r="H143" s="66" t="s">
        <v>222</v>
      </c>
      <c r="I143" s="51" t="s">
        <v>784</v>
      </c>
      <c r="J143" s="52">
        <v>18227</v>
      </c>
      <c r="K143" s="53" t="str">
        <f t="shared" si="17"/>
        <v>61歳</v>
      </c>
      <c r="L143" s="55" t="s">
        <v>179</v>
      </c>
      <c r="M143" s="55">
        <f t="shared" si="18"/>
      </c>
      <c r="N143" s="56" t="str">
        <f t="shared" si="19"/>
        <v>宮崎:</v>
      </c>
      <c r="O143" s="57">
        <v>45</v>
      </c>
      <c r="P143" s="58">
        <f t="shared" si="20"/>
      </c>
      <c r="Q143" s="58">
        <f t="shared" si="21"/>
      </c>
      <c r="R143" s="58">
        <f t="shared" si="22"/>
      </c>
      <c r="S143" s="58">
        <f t="shared" si="23"/>
      </c>
      <c r="T143" s="67" t="s">
        <v>92</v>
      </c>
      <c r="U143" s="59"/>
      <c r="V143" s="67"/>
      <c r="W143" s="68"/>
      <c r="X143" s="61" t="s">
        <v>805</v>
      </c>
      <c r="Y143" s="70" t="s">
        <v>116</v>
      </c>
      <c r="Z143" s="71"/>
      <c r="AA143" s="63" t="s">
        <v>92</v>
      </c>
      <c r="AB143" s="71"/>
      <c r="AC143" s="153"/>
      <c r="AD143" s="65"/>
      <c r="AE143" s="46"/>
      <c r="AF143" s="46"/>
    </row>
    <row r="144" spans="1:32" s="37" customFormat="1" ht="22.5" customHeight="1">
      <c r="A144" s="46">
        <v>723</v>
      </c>
      <c r="B144" s="46" t="s">
        <v>99</v>
      </c>
      <c r="C144" s="46">
        <v>71</v>
      </c>
      <c r="D144" s="46" t="s">
        <v>94</v>
      </c>
      <c r="E144" s="47" t="str">
        <f t="shared" si="16"/>
        <v>あやめ-71-B</v>
      </c>
      <c r="F144" s="48" t="s">
        <v>92</v>
      </c>
      <c r="G144" s="49"/>
      <c r="H144" s="50" t="s">
        <v>223</v>
      </c>
      <c r="I144" s="51" t="s">
        <v>789</v>
      </c>
      <c r="J144" s="52">
        <v>18218</v>
      </c>
      <c r="K144" s="53" t="str">
        <f t="shared" si="17"/>
        <v>61歳</v>
      </c>
      <c r="L144" s="54" t="s">
        <v>179</v>
      </c>
      <c r="M144" s="55">
        <f t="shared" si="18"/>
      </c>
      <c r="N144" s="56" t="str">
        <f t="shared" si="19"/>
        <v>宮崎:</v>
      </c>
      <c r="O144" s="57">
        <v>45</v>
      </c>
      <c r="P144" s="58">
        <f t="shared" si="20"/>
      </c>
      <c r="Q144" s="58">
        <f t="shared" si="21"/>
      </c>
      <c r="R144" s="58">
        <f t="shared" si="22"/>
      </c>
      <c r="S144" s="58">
        <f t="shared" si="23"/>
      </c>
      <c r="T144" s="59" t="s">
        <v>92</v>
      </c>
      <c r="U144" s="59"/>
      <c r="V144" s="59"/>
      <c r="W144" s="60"/>
      <c r="X144" s="61" t="s">
        <v>805</v>
      </c>
      <c r="Y144" s="62" t="s">
        <v>116</v>
      </c>
      <c r="Z144" s="46"/>
      <c r="AA144" s="63" t="s">
        <v>92</v>
      </c>
      <c r="AB144" s="46"/>
      <c r="AC144" s="153"/>
      <c r="AD144" s="65"/>
      <c r="AE144" s="46"/>
      <c r="AF144" s="46"/>
    </row>
    <row r="145" spans="1:32" s="37" customFormat="1" ht="22.5" customHeight="1">
      <c r="A145" s="46">
        <v>551</v>
      </c>
      <c r="B145" s="46" t="s">
        <v>99</v>
      </c>
      <c r="C145" s="46">
        <v>72</v>
      </c>
      <c r="D145" s="46" t="s">
        <v>91</v>
      </c>
      <c r="E145" s="47" t="str">
        <f t="shared" si="16"/>
        <v>あやめ-72-A</v>
      </c>
      <c r="F145" s="48" t="s">
        <v>92</v>
      </c>
      <c r="G145" s="48"/>
      <c r="H145" s="66" t="s">
        <v>552</v>
      </c>
      <c r="I145" s="51" t="s">
        <v>553</v>
      </c>
      <c r="J145" s="52">
        <v>17509</v>
      </c>
      <c r="K145" s="53" t="str">
        <f t="shared" si="17"/>
        <v>63歳</v>
      </c>
      <c r="L145" s="55" t="s">
        <v>83</v>
      </c>
      <c r="M145" s="55">
        <f t="shared" si="18"/>
      </c>
      <c r="N145" s="56" t="str">
        <f t="shared" si="19"/>
        <v>愛知:</v>
      </c>
      <c r="O145" s="57">
        <v>23</v>
      </c>
      <c r="P145" s="58">
        <f t="shared" si="20"/>
      </c>
      <c r="Q145" s="58">
        <f t="shared" si="21"/>
      </c>
      <c r="R145" s="58">
        <f t="shared" si="22"/>
      </c>
      <c r="S145" s="58">
        <f t="shared" si="23"/>
      </c>
      <c r="T145" s="67" t="s">
        <v>92</v>
      </c>
      <c r="U145" s="59"/>
      <c r="V145" s="67"/>
      <c r="W145" s="68"/>
      <c r="X145" s="61" t="s">
        <v>805</v>
      </c>
      <c r="Y145" s="70" t="s">
        <v>116</v>
      </c>
      <c r="Z145" s="71"/>
      <c r="AA145" s="63" t="s">
        <v>92</v>
      </c>
      <c r="AB145" s="71"/>
      <c r="AC145" s="153"/>
      <c r="AD145" s="65"/>
      <c r="AE145" s="46"/>
      <c r="AF145" s="46"/>
    </row>
    <row r="146" spans="1:32" s="37" customFormat="1" ht="22.5" customHeight="1">
      <c r="A146" s="46">
        <v>770</v>
      </c>
      <c r="B146" s="46" t="s">
        <v>99</v>
      </c>
      <c r="C146" s="46">
        <v>72</v>
      </c>
      <c r="D146" s="46" t="s">
        <v>94</v>
      </c>
      <c r="E146" s="47" t="str">
        <f t="shared" si="16"/>
        <v>あやめ-72-B</v>
      </c>
      <c r="F146" s="48" t="s">
        <v>92</v>
      </c>
      <c r="G146" s="49"/>
      <c r="H146" s="50" t="s">
        <v>559</v>
      </c>
      <c r="I146" s="51" t="s">
        <v>560</v>
      </c>
      <c r="J146" s="52">
        <v>15349</v>
      </c>
      <c r="K146" s="53" t="str">
        <f t="shared" si="17"/>
        <v>69歳</v>
      </c>
      <c r="L146" s="54" t="s">
        <v>83</v>
      </c>
      <c r="M146" s="55">
        <f t="shared" si="18"/>
      </c>
      <c r="N146" s="56" t="str">
        <f t="shared" si="19"/>
        <v>愛知:</v>
      </c>
      <c r="O146" s="57">
        <v>23</v>
      </c>
      <c r="P146" s="58">
        <f t="shared" si="20"/>
      </c>
      <c r="Q146" s="58">
        <f t="shared" si="21"/>
      </c>
      <c r="R146" s="58">
        <f t="shared" si="22"/>
      </c>
      <c r="S146" s="58">
        <f t="shared" si="23"/>
      </c>
      <c r="T146" s="59"/>
      <c r="U146" s="59" t="s">
        <v>92</v>
      </c>
      <c r="V146" s="59" t="s">
        <v>99</v>
      </c>
      <c r="W146" s="60"/>
      <c r="X146" s="61" t="s">
        <v>805</v>
      </c>
      <c r="Y146" s="62" t="s">
        <v>116</v>
      </c>
      <c r="Z146" s="46"/>
      <c r="AA146" s="63" t="s">
        <v>92</v>
      </c>
      <c r="AB146" s="46"/>
      <c r="AC146" s="153"/>
      <c r="AD146" s="65"/>
      <c r="AE146" s="46"/>
      <c r="AF146" s="46"/>
    </row>
    <row r="147" spans="1:32" s="37" customFormat="1" ht="22.5" customHeight="1">
      <c r="A147" s="46">
        <v>769</v>
      </c>
      <c r="B147" s="46" t="s">
        <v>99</v>
      </c>
      <c r="C147" s="46">
        <v>73</v>
      </c>
      <c r="D147" s="46" t="s">
        <v>91</v>
      </c>
      <c r="E147" s="47" t="str">
        <f t="shared" si="16"/>
        <v>あやめ-73-A</v>
      </c>
      <c r="F147" s="48" t="s">
        <v>92</v>
      </c>
      <c r="G147" s="48"/>
      <c r="H147" s="66" t="s">
        <v>38</v>
      </c>
      <c r="I147" s="51" t="s">
        <v>495</v>
      </c>
      <c r="J147" s="52">
        <v>17544</v>
      </c>
      <c r="K147" s="53" t="str">
        <f t="shared" si="17"/>
        <v>63歳</v>
      </c>
      <c r="L147" s="55" t="s">
        <v>80</v>
      </c>
      <c r="M147" s="55">
        <f t="shared" si="18"/>
      </c>
      <c r="N147" s="56" t="str">
        <f t="shared" si="19"/>
        <v>神奈川:</v>
      </c>
      <c r="O147" s="57">
        <v>14</v>
      </c>
      <c r="P147" s="58">
        <f t="shared" si="20"/>
      </c>
      <c r="Q147" s="58">
        <f t="shared" si="21"/>
      </c>
      <c r="R147" s="58">
        <f t="shared" si="22"/>
      </c>
      <c r="S147" s="58">
        <f t="shared" si="23"/>
      </c>
      <c r="T147" s="67" t="s">
        <v>92</v>
      </c>
      <c r="U147" s="59"/>
      <c r="V147" s="67"/>
      <c r="W147" s="68"/>
      <c r="X147" s="61" t="s">
        <v>805</v>
      </c>
      <c r="Y147" s="70" t="s">
        <v>116</v>
      </c>
      <c r="Z147" s="71"/>
      <c r="AA147" s="63" t="s">
        <v>92</v>
      </c>
      <c r="AB147" s="71"/>
      <c r="AC147" s="153"/>
      <c r="AD147" s="65"/>
      <c r="AE147" s="46"/>
      <c r="AF147" s="46"/>
    </row>
    <row r="148" spans="1:32" s="37" customFormat="1" ht="22.5" customHeight="1">
      <c r="A148" s="46">
        <v>663</v>
      </c>
      <c r="B148" s="46" t="s">
        <v>99</v>
      </c>
      <c r="C148" s="46">
        <v>73</v>
      </c>
      <c r="D148" s="46" t="s">
        <v>94</v>
      </c>
      <c r="E148" s="47" t="str">
        <f t="shared" si="16"/>
        <v>あやめ-73-B</v>
      </c>
      <c r="F148" s="48" t="s">
        <v>92</v>
      </c>
      <c r="G148" s="49"/>
      <c r="H148" s="50" t="s">
        <v>492</v>
      </c>
      <c r="I148" s="51" t="s">
        <v>493</v>
      </c>
      <c r="J148" s="52">
        <v>17664</v>
      </c>
      <c r="K148" s="53" t="str">
        <f t="shared" si="17"/>
        <v>62歳</v>
      </c>
      <c r="L148" s="54" t="s">
        <v>80</v>
      </c>
      <c r="M148" s="55">
        <f t="shared" si="18"/>
      </c>
      <c r="N148" s="56" t="str">
        <f t="shared" si="19"/>
        <v>神奈川:</v>
      </c>
      <c r="O148" s="57">
        <v>14</v>
      </c>
      <c r="P148" s="58">
        <f t="shared" si="20"/>
      </c>
      <c r="Q148" s="58">
        <f t="shared" si="21"/>
      </c>
      <c r="R148" s="58">
        <f t="shared" si="22"/>
      </c>
      <c r="S148" s="58">
        <f t="shared" si="23"/>
      </c>
      <c r="T148" s="59"/>
      <c r="U148" s="59" t="s">
        <v>92</v>
      </c>
      <c r="V148" s="59" t="s">
        <v>99</v>
      </c>
      <c r="W148" s="60"/>
      <c r="X148" s="61" t="s">
        <v>805</v>
      </c>
      <c r="Y148" s="62" t="s">
        <v>116</v>
      </c>
      <c r="Z148" s="46"/>
      <c r="AA148" s="63" t="s">
        <v>92</v>
      </c>
      <c r="AB148" s="46"/>
      <c r="AC148" s="153"/>
      <c r="AD148" s="65"/>
      <c r="AE148" s="46"/>
      <c r="AF148" s="46"/>
    </row>
    <row r="149" spans="1:32" s="37" customFormat="1" ht="22.5" customHeight="1">
      <c r="A149" s="46">
        <v>864</v>
      </c>
      <c r="B149" s="46" t="s">
        <v>99</v>
      </c>
      <c r="C149" s="46">
        <v>74</v>
      </c>
      <c r="D149" s="46" t="s">
        <v>91</v>
      </c>
      <c r="E149" s="47" t="str">
        <f t="shared" si="16"/>
        <v>あやめ-74-A</v>
      </c>
      <c r="F149" s="48" t="s">
        <v>92</v>
      </c>
      <c r="G149" s="48"/>
      <c r="H149" s="66" t="s">
        <v>10</v>
      </c>
      <c r="I149" s="51" t="s">
        <v>425</v>
      </c>
      <c r="J149" s="52">
        <v>16588</v>
      </c>
      <c r="K149" s="53" t="str">
        <f t="shared" si="17"/>
        <v>65歳</v>
      </c>
      <c r="L149" s="55" t="s">
        <v>11</v>
      </c>
      <c r="M149" s="55">
        <f t="shared" si="18"/>
      </c>
      <c r="N149" s="56" t="str">
        <f t="shared" si="19"/>
        <v>山形:</v>
      </c>
      <c r="O149" s="57">
        <v>6</v>
      </c>
      <c r="P149" s="58">
        <f t="shared" si="20"/>
      </c>
      <c r="Q149" s="58">
        <f t="shared" si="21"/>
      </c>
      <c r="R149" s="58">
        <f t="shared" si="22"/>
      </c>
      <c r="S149" s="58">
        <f t="shared" si="23"/>
      </c>
      <c r="T149" s="67" t="s">
        <v>92</v>
      </c>
      <c r="U149" s="59"/>
      <c r="V149" s="67"/>
      <c r="W149" s="68"/>
      <c r="X149" s="61" t="s">
        <v>805</v>
      </c>
      <c r="Y149" s="70" t="s">
        <v>116</v>
      </c>
      <c r="Z149" s="71"/>
      <c r="AA149" s="63" t="s">
        <v>92</v>
      </c>
      <c r="AB149" s="71"/>
      <c r="AC149" s="153"/>
      <c r="AD149" s="65"/>
      <c r="AE149" s="46"/>
      <c r="AF149" s="46"/>
    </row>
    <row r="150" spans="1:32" s="37" customFormat="1" ht="22.5" customHeight="1">
      <c r="A150" s="46">
        <v>680</v>
      </c>
      <c r="B150" s="46" t="s">
        <v>99</v>
      </c>
      <c r="C150" s="46">
        <v>74</v>
      </c>
      <c r="D150" s="46" t="s">
        <v>94</v>
      </c>
      <c r="E150" s="47" t="str">
        <f t="shared" si="16"/>
        <v>あやめ-74-B</v>
      </c>
      <c r="F150" s="48" t="s">
        <v>92</v>
      </c>
      <c r="G150" s="49"/>
      <c r="H150" s="50" t="s">
        <v>224</v>
      </c>
      <c r="I150" s="51" t="s">
        <v>423</v>
      </c>
      <c r="J150" s="52">
        <v>17314</v>
      </c>
      <c r="K150" s="53" t="str">
        <f t="shared" si="17"/>
        <v>63歳</v>
      </c>
      <c r="L150" s="54" t="s">
        <v>11</v>
      </c>
      <c r="M150" s="55">
        <f t="shared" si="18"/>
      </c>
      <c r="N150" s="56" t="str">
        <f t="shared" si="19"/>
        <v>山形:</v>
      </c>
      <c r="O150" s="57">
        <v>6</v>
      </c>
      <c r="P150" s="58">
        <f t="shared" si="20"/>
      </c>
      <c r="Q150" s="58">
        <f t="shared" si="21"/>
      </c>
      <c r="R150" s="58">
        <f t="shared" si="22"/>
      </c>
      <c r="S150" s="58">
        <f t="shared" si="23"/>
      </c>
      <c r="T150" s="59" t="s">
        <v>92</v>
      </c>
      <c r="U150" s="59"/>
      <c r="V150" s="59"/>
      <c r="W150" s="60"/>
      <c r="X150" s="61" t="s">
        <v>805</v>
      </c>
      <c r="Y150" s="62" t="s">
        <v>116</v>
      </c>
      <c r="Z150" s="46"/>
      <c r="AA150" s="63" t="s">
        <v>92</v>
      </c>
      <c r="AB150" s="46"/>
      <c r="AC150" s="153"/>
      <c r="AD150" s="65"/>
      <c r="AE150" s="46"/>
      <c r="AF150" s="46"/>
    </row>
    <row r="151" spans="1:32" s="37" customFormat="1" ht="22.5" customHeight="1">
      <c r="A151" s="46">
        <v>745</v>
      </c>
      <c r="B151" s="46" t="s">
        <v>99</v>
      </c>
      <c r="C151" s="46">
        <v>75</v>
      </c>
      <c r="D151" s="46" t="s">
        <v>91</v>
      </c>
      <c r="E151" s="47" t="str">
        <f t="shared" si="16"/>
        <v>あやめ-75-A</v>
      </c>
      <c r="F151" s="48" t="s">
        <v>92</v>
      </c>
      <c r="G151" s="48"/>
      <c r="H151" s="66" t="s">
        <v>225</v>
      </c>
      <c r="I151" s="51" t="s">
        <v>681</v>
      </c>
      <c r="J151" s="52">
        <v>18586</v>
      </c>
      <c r="K151" s="53" t="str">
        <f t="shared" si="17"/>
        <v>60歳</v>
      </c>
      <c r="L151" s="55" t="s">
        <v>124</v>
      </c>
      <c r="M151" s="55" t="str">
        <f t="shared" si="18"/>
        <v>還暦</v>
      </c>
      <c r="N151" s="56" t="str">
        <f t="shared" si="19"/>
        <v>奈良:還暦</v>
      </c>
      <c r="O151" s="57">
        <v>29</v>
      </c>
      <c r="P151" s="58">
        <f t="shared" si="20"/>
      </c>
      <c r="Q151" s="58">
        <f t="shared" si="21"/>
      </c>
      <c r="R151" s="58">
        <f t="shared" si="22"/>
      </c>
      <c r="S151" s="58" t="str">
        <f t="shared" si="23"/>
        <v>○</v>
      </c>
      <c r="T151" s="67" t="s">
        <v>92</v>
      </c>
      <c r="U151" s="59"/>
      <c r="V151" s="67"/>
      <c r="W151" s="68"/>
      <c r="X151" s="61" t="s">
        <v>805</v>
      </c>
      <c r="Y151" s="70" t="s">
        <v>116</v>
      </c>
      <c r="Z151" s="71"/>
      <c r="AA151" s="63" t="s">
        <v>92</v>
      </c>
      <c r="AB151" s="71"/>
      <c r="AC151" s="153"/>
      <c r="AD151" s="65"/>
      <c r="AE151" s="46"/>
      <c r="AF151" s="46"/>
    </row>
    <row r="152" spans="1:32" s="37" customFormat="1" ht="22.5" customHeight="1">
      <c r="A152" s="46">
        <v>833</v>
      </c>
      <c r="B152" s="46" t="s">
        <v>99</v>
      </c>
      <c r="C152" s="46">
        <v>75</v>
      </c>
      <c r="D152" s="46" t="s">
        <v>94</v>
      </c>
      <c r="E152" s="47" t="str">
        <f t="shared" si="16"/>
        <v>あやめ-75-B</v>
      </c>
      <c r="F152" s="48" t="s">
        <v>92</v>
      </c>
      <c r="G152" s="49"/>
      <c r="H152" s="50" t="s">
        <v>226</v>
      </c>
      <c r="I152" s="51" t="s">
        <v>682</v>
      </c>
      <c r="J152" s="52">
        <v>18689</v>
      </c>
      <c r="K152" s="53" t="str">
        <f t="shared" si="17"/>
        <v>60歳</v>
      </c>
      <c r="L152" s="54" t="s">
        <v>124</v>
      </c>
      <c r="M152" s="55" t="str">
        <f t="shared" si="18"/>
        <v>還暦</v>
      </c>
      <c r="N152" s="56" t="str">
        <f t="shared" si="19"/>
        <v>奈良:還暦</v>
      </c>
      <c r="O152" s="57">
        <v>29</v>
      </c>
      <c r="P152" s="58">
        <f t="shared" si="20"/>
      </c>
      <c r="Q152" s="58">
        <f t="shared" si="21"/>
      </c>
      <c r="R152" s="58">
        <f t="shared" si="22"/>
      </c>
      <c r="S152" s="58" t="str">
        <f t="shared" si="23"/>
        <v>○</v>
      </c>
      <c r="T152" s="59" t="s">
        <v>92</v>
      </c>
      <c r="U152" s="59"/>
      <c r="V152" s="59"/>
      <c r="W152" s="60"/>
      <c r="X152" s="61" t="s">
        <v>805</v>
      </c>
      <c r="Y152" s="62" t="s">
        <v>116</v>
      </c>
      <c r="Z152" s="46"/>
      <c r="AA152" s="63" t="s">
        <v>92</v>
      </c>
      <c r="AB152" s="46"/>
      <c r="AC152" s="153"/>
      <c r="AD152" s="65"/>
      <c r="AE152" s="46"/>
      <c r="AF152" s="46"/>
    </row>
    <row r="153" spans="1:32" s="37" customFormat="1" ht="22.5" customHeight="1">
      <c r="A153" s="46">
        <v>843</v>
      </c>
      <c r="B153" s="46" t="s">
        <v>99</v>
      </c>
      <c r="C153" s="46">
        <v>76</v>
      </c>
      <c r="D153" s="46" t="s">
        <v>91</v>
      </c>
      <c r="E153" s="47" t="str">
        <f t="shared" si="16"/>
        <v>あやめ-76-A</v>
      </c>
      <c r="F153" s="48" t="s">
        <v>92</v>
      </c>
      <c r="G153" s="48"/>
      <c r="H153" s="66" t="s">
        <v>227</v>
      </c>
      <c r="I153" s="51" t="s">
        <v>636</v>
      </c>
      <c r="J153" s="52">
        <v>17486</v>
      </c>
      <c r="K153" s="53" t="str">
        <f t="shared" si="17"/>
        <v>63歳</v>
      </c>
      <c r="L153" s="55" t="s">
        <v>603</v>
      </c>
      <c r="M153" s="55">
        <f t="shared" si="18"/>
      </c>
      <c r="N153" s="56" t="str">
        <f t="shared" si="19"/>
        <v>大阪:</v>
      </c>
      <c r="O153" s="57">
        <v>27</v>
      </c>
      <c r="P153" s="58">
        <f t="shared" si="20"/>
      </c>
      <c r="Q153" s="58">
        <f t="shared" si="21"/>
      </c>
      <c r="R153" s="58">
        <f t="shared" si="22"/>
      </c>
      <c r="S153" s="58">
        <f t="shared" si="23"/>
      </c>
      <c r="T153" s="67" t="s">
        <v>92</v>
      </c>
      <c r="U153" s="59"/>
      <c r="V153" s="67"/>
      <c r="W153" s="68"/>
      <c r="X153" s="61" t="s">
        <v>805</v>
      </c>
      <c r="Y153" s="70" t="s">
        <v>116</v>
      </c>
      <c r="Z153" s="71"/>
      <c r="AA153" s="63" t="s">
        <v>92</v>
      </c>
      <c r="AB153" s="71"/>
      <c r="AC153" s="153"/>
      <c r="AD153" s="65"/>
      <c r="AE153" s="46"/>
      <c r="AF153" s="46"/>
    </row>
    <row r="154" spans="1:32" s="37" customFormat="1" ht="22.5" customHeight="1">
      <c r="A154" s="46">
        <v>730</v>
      </c>
      <c r="B154" s="46" t="s">
        <v>99</v>
      </c>
      <c r="C154" s="46">
        <v>76</v>
      </c>
      <c r="D154" s="46" t="s">
        <v>94</v>
      </c>
      <c r="E154" s="47" t="str">
        <f t="shared" si="16"/>
        <v>あやめ-76-B</v>
      </c>
      <c r="F154" s="48" t="s">
        <v>92</v>
      </c>
      <c r="G154" s="49"/>
      <c r="H154" s="50" t="s">
        <v>228</v>
      </c>
      <c r="I154" s="51" t="s">
        <v>604</v>
      </c>
      <c r="J154" s="52">
        <v>18064</v>
      </c>
      <c r="K154" s="53" t="str">
        <f t="shared" si="17"/>
        <v>61歳</v>
      </c>
      <c r="L154" s="54" t="s">
        <v>603</v>
      </c>
      <c r="M154" s="55">
        <f t="shared" si="18"/>
      </c>
      <c r="N154" s="56" t="str">
        <f t="shared" si="19"/>
        <v>大阪:</v>
      </c>
      <c r="O154" s="57">
        <v>27</v>
      </c>
      <c r="P154" s="58">
        <f t="shared" si="20"/>
      </c>
      <c r="Q154" s="58">
        <f t="shared" si="21"/>
      </c>
      <c r="R154" s="58">
        <f t="shared" si="22"/>
      </c>
      <c r="S154" s="58">
        <f t="shared" si="23"/>
      </c>
      <c r="T154" s="59"/>
      <c r="U154" s="59" t="s">
        <v>92</v>
      </c>
      <c r="V154" s="59"/>
      <c r="W154" s="60"/>
      <c r="X154" s="61" t="s">
        <v>805</v>
      </c>
      <c r="Y154" s="62" t="s">
        <v>116</v>
      </c>
      <c r="Z154" s="46"/>
      <c r="AA154" s="63" t="s">
        <v>92</v>
      </c>
      <c r="AB154" s="46"/>
      <c r="AC154" s="153"/>
      <c r="AD154" s="65"/>
      <c r="AE154" s="46"/>
      <c r="AF154" s="46"/>
    </row>
    <row r="155" spans="1:32" s="37" customFormat="1" ht="22.5" customHeight="1">
      <c r="A155" s="46">
        <v>820</v>
      </c>
      <c r="B155" s="46" t="s">
        <v>99</v>
      </c>
      <c r="C155" s="46">
        <v>77</v>
      </c>
      <c r="D155" s="46" t="s">
        <v>91</v>
      </c>
      <c r="E155" s="47" t="str">
        <f t="shared" si="16"/>
        <v>あやめ-77-A</v>
      </c>
      <c r="F155" s="48" t="s">
        <v>92</v>
      </c>
      <c r="G155" s="48"/>
      <c r="H155" s="66" t="s">
        <v>229</v>
      </c>
      <c r="I155" s="51" t="s">
        <v>780</v>
      </c>
      <c r="J155" s="52">
        <v>17348</v>
      </c>
      <c r="K155" s="53" t="str">
        <f t="shared" si="17"/>
        <v>63歳</v>
      </c>
      <c r="L155" s="55" t="s">
        <v>230</v>
      </c>
      <c r="M155" s="55">
        <f t="shared" si="18"/>
      </c>
      <c r="N155" s="56" t="str">
        <f t="shared" si="19"/>
        <v>長崎:</v>
      </c>
      <c r="O155" s="57">
        <v>42</v>
      </c>
      <c r="P155" s="58">
        <f t="shared" si="20"/>
      </c>
      <c r="Q155" s="58">
        <f t="shared" si="21"/>
      </c>
      <c r="R155" s="58">
        <f t="shared" si="22"/>
      </c>
      <c r="S155" s="58">
        <f t="shared" si="23"/>
      </c>
      <c r="T155" s="67" t="s">
        <v>92</v>
      </c>
      <c r="U155" s="59"/>
      <c r="V155" s="67" t="s">
        <v>521</v>
      </c>
      <c r="W155" s="68"/>
      <c r="X155" s="61" t="s">
        <v>805</v>
      </c>
      <c r="Y155" s="70" t="s">
        <v>116</v>
      </c>
      <c r="Z155" s="71"/>
      <c r="AA155" s="63" t="s">
        <v>92</v>
      </c>
      <c r="AB155" s="71"/>
      <c r="AC155" s="153"/>
      <c r="AD155" s="65"/>
      <c r="AE155" s="46"/>
      <c r="AF155" s="46"/>
    </row>
    <row r="156" spans="1:32" s="37" customFormat="1" ht="22.5" customHeight="1">
      <c r="A156" s="46">
        <v>556</v>
      </c>
      <c r="B156" s="46" t="s">
        <v>99</v>
      </c>
      <c r="C156" s="46">
        <v>77</v>
      </c>
      <c r="D156" s="46" t="s">
        <v>94</v>
      </c>
      <c r="E156" s="47" t="str">
        <f t="shared" si="16"/>
        <v>あやめ-77-B</v>
      </c>
      <c r="F156" s="48" t="s">
        <v>92</v>
      </c>
      <c r="G156" s="49"/>
      <c r="H156" s="50" t="s">
        <v>231</v>
      </c>
      <c r="I156" s="51" t="s">
        <v>781</v>
      </c>
      <c r="J156" s="52">
        <v>17912</v>
      </c>
      <c r="K156" s="53" t="str">
        <f t="shared" si="17"/>
        <v>62歳</v>
      </c>
      <c r="L156" s="54" t="s">
        <v>230</v>
      </c>
      <c r="M156" s="55">
        <f t="shared" si="18"/>
      </c>
      <c r="N156" s="56" t="str">
        <f t="shared" si="19"/>
        <v>長崎:</v>
      </c>
      <c r="O156" s="57">
        <v>42</v>
      </c>
      <c r="P156" s="58">
        <f t="shared" si="20"/>
      </c>
      <c r="Q156" s="58">
        <f t="shared" si="21"/>
      </c>
      <c r="R156" s="58">
        <f t="shared" si="22"/>
      </c>
      <c r="S156" s="58">
        <f t="shared" si="23"/>
      </c>
      <c r="T156" s="59" t="s">
        <v>92</v>
      </c>
      <c r="U156" s="59"/>
      <c r="V156" s="59" t="s">
        <v>521</v>
      </c>
      <c r="W156" s="60"/>
      <c r="X156" s="61" t="s">
        <v>805</v>
      </c>
      <c r="Y156" s="62" t="s">
        <v>116</v>
      </c>
      <c r="Z156" s="46"/>
      <c r="AA156" s="63" t="s">
        <v>92</v>
      </c>
      <c r="AB156" s="46"/>
      <c r="AC156" s="153"/>
      <c r="AD156" s="65"/>
      <c r="AE156" s="46"/>
      <c r="AF156" s="46"/>
    </row>
    <row r="157" spans="1:32" s="37" customFormat="1" ht="22.5" customHeight="1">
      <c r="A157" s="46">
        <v>555</v>
      </c>
      <c r="B157" s="46" t="s">
        <v>99</v>
      </c>
      <c r="C157" s="46">
        <v>78</v>
      </c>
      <c r="D157" s="46" t="s">
        <v>91</v>
      </c>
      <c r="E157" s="47" t="str">
        <f t="shared" si="16"/>
        <v>あやめ-78-A</v>
      </c>
      <c r="F157" s="48" t="s">
        <v>92</v>
      </c>
      <c r="G157" s="48"/>
      <c r="H157" s="66" t="s">
        <v>232</v>
      </c>
      <c r="I157" s="51" t="s">
        <v>725</v>
      </c>
      <c r="J157" s="52">
        <v>18080</v>
      </c>
      <c r="K157" s="53" t="str">
        <f t="shared" si="17"/>
        <v>61歳</v>
      </c>
      <c r="L157" s="55" t="s">
        <v>120</v>
      </c>
      <c r="M157" s="55">
        <f t="shared" si="18"/>
      </c>
      <c r="N157" s="56" t="str">
        <f t="shared" si="19"/>
        <v>島根:</v>
      </c>
      <c r="O157" s="57">
        <v>32</v>
      </c>
      <c r="P157" s="58">
        <f t="shared" si="20"/>
      </c>
      <c r="Q157" s="58">
        <f t="shared" si="21"/>
      </c>
      <c r="R157" s="58">
        <f t="shared" si="22"/>
      </c>
      <c r="S157" s="58">
        <f t="shared" si="23"/>
      </c>
      <c r="T157" s="67" t="s">
        <v>92</v>
      </c>
      <c r="U157" s="59"/>
      <c r="V157" s="67"/>
      <c r="W157" s="68"/>
      <c r="X157" s="61" t="s">
        <v>805</v>
      </c>
      <c r="Y157" s="70" t="s">
        <v>116</v>
      </c>
      <c r="Z157" s="71" t="s">
        <v>121</v>
      </c>
      <c r="AA157" s="63" t="s">
        <v>92</v>
      </c>
      <c r="AB157" s="71" t="s">
        <v>121</v>
      </c>
      <c r="AC157" s="153"/>
      <c r="AD157" s="65"/>
      <c r="AE157" s="46"/>
      <c r="AF157" s="46"/>
    </row>
    <row r="158" spans="1:32" s="37" customFormat="1" ht="22.5" customHeight="1">
      <c r="A158" s="46">
        <v>630</v>
      </c>
      <c r="B158" s="46" t="s">
        <v>99</v>
      </c>
      <c r="C158" s="46">
        <v>78</v>
      </c>
      <c r="D158" s="46" t="s">
        <v>94</v>
      </c>
      <c r="E158" s="47" t="str">
        <f t="shared" si="16"/>
        <v>あやめ-78-B</v>
      </c>
      <c r="F158" s="48" t="s">
        <v>92</v>
      </c>
      <c r="G158" s="49"/>
      <c r="H158" s="50" t="s">
        <v>233</v>
      </c>
      <c r="I158" s="51" t="s">
        <v>707</v>
      </c>
      <c r="J158" s="52">
        <v>18174</v>
      </c>
      <c r="K158" s="53" t="str">
        <f t="shared" si="17"/>
        <v>61歳</v>
      </c>
      <c r="L158" s="54" t="s">
        <v>120</v>
      </c>
      <c r="M158" s="55">
        <f t="shared" si="18"/>
      </c>
      <c r="N158" s="56" t="str">
        <f t="shared" si="19"/>
        <v>島根:</v>
      </c>
      <c r="O158" s="57">
        <v>32</v>
      </c>
      <c r="P158" s="58">
        <f t="shared" si="20"/>
      </c>
      <c r="Q158" s="58">
        <f t="shared" si="21"/>
      </c>
      <c r="R158" s="58">
        <f t="shared" si="22"/>
      </c>
      <c r="S158" s="58">
        <f t="shared" si="23"/>
      </c>
      <c r="T158" s="59" t="s">
        <v>92</v>
      </c>
      <c r="U158" s="59"/>
      <c r="V158" s="59"/>
      <c r="W158" s="60"/>
      <c r="X158" s="61" t="s">
        <v>805</v>
      </c>
      <c r="Y158" s="62" t="s">
        <v>116</v>
      </c>
      <c r="Z158" s="46" t="s">
        <v>121</v>
      </c>
      <c r="AA158" s="63" t="s">
        <v>92</v>
      </c>
      <c r="AB158" s="46" t="s">
        <v>121</v>
      </c>
      <c r="AC158" s="153"/>
      <c r="AD158" s="65"/>
      <c r="AE158" s="46"/>
      <c r="AF158" s="46"/>
    </row>
    <row r="159" spans="1:32" s="37" customFormat="1" ht="22.5" customHeight="1">
      <c r="A159" s="46">
        <v>693</v>
      </c>
      <c r="B159" s="46" t="s">
        <v>99</v>
      </c>
      <c r="C159" s="46">
        <v>79</v>
      </c>
      <c r="D159" s="46" t="s">
        <v>91</v>
      </c>
      <c r="E159" s="47" t="str">
        <f t="shared" si="16"/>
        <v>あやめ-79-A</v>
      </c>
      <c r="F159" s="48" t="s">
        <v>92</v>
      </c>
      <c r="G159" s="48"/>
      <c r="H159" s="66" t="s">
        <v>234</v>
      </c>
      <c r="I159" s="51" t="s">
        <v>749</v>
      </c>
      <c r="J159" s="52">
        <v>17875</v>
      </c>
      <c r="K159" s="53" t="str">
        <f t="shared" si="17"/>
        <v>62歳</v>
      </c>
      <c r="L159" s="55" t="s">
        <v>154</v>
      </c>
      <c r="M159" s="55">
        <f t="shared" si="18"/>
      </c>
      <c r="N159" s="56" t="str">
        <f t="shared" si="19"/>
        <v>徳島:</v>
      </c>
      <c r="O159" s="57">
        <v>36</v>
      </c>
      <c r="P159" s="58">
        <f t="shared" si="20"/>
      </c>
      <c r="Q159" s="58">
        <f t="shared" si="21"/>
      </c>
      <c r="R159" s="58">
        <f t="shared" si="22"/>
      </c>
      <c r="S159" s="58">
        <f t="shared" si="23"/>
      </c>
      <c r="T159" s="67" t="s">
        <v>92</v>
      </c>
      <c r="U159" s="59"/>
      <c r="V159" s="67"/>
      <c r="W159" s="68"/>
      <c r="X159" s="61" t="s">
        <v>805</v>
      </c>
      <c r="Y159" s="70" t="s">
        <v>116</v>
      </c>
      <c r="Z159" s="71"/>
      <c r="AA159" s="63" t="s">
        <v>92</v>
      </c>
      <c r="AB159" s="71"/>
      <c r="AC159" s="153"/>
      <c r="AD159" s="65"/>
      <c r="AE159" s="46"/>
      <c r="AF159" s="46"/>
    </row>
    <row r="160" spans="1:32" s="37" customFormat="1" ht="22.5" customHeight="1">
      <c r="A160" s="46">
        <v>787</v>
      </c>
      <c r="B160" s="46" t="s">
        <v>99</v>
      </c>
      <c r="C160" s="46">
        <v>79</v>
      </c>
      <c r="D160" s="46" t="s">
        <v>94</v>
      </c>
      <c r="E160" s="47" t="str">
        <f t="shared" si="16"/>
        <v>あやめ-79-B</v>
      </c>
      <c r="F160" s="48" t="s">
        <v>92</v>
      </c>
      <c r="G160" s="49"/>
      <c r="H160" s="50" t="s">
        <v>235</v>
      </c>
      <c r="I160" s="51" t="s">
        <v>746</v>
      </c>
      <c r="J160" s="52">
        <v>17168</v>
      </c>
      <c r="K160" s="53" t="str">
        <f t="shared" si="17"/>
        <v>64歳</v>
      </c>
      <c r="L160" s="54" t="s">
        <v>154</v>
      </c>
      <c r="M160" s="55">
        <f t="shared" si="18"/>
      </c>
      <c r="N160" s="56" t="str">
        <f t="shared" si="19"/>
        <v>徳島:</v>
      </c>
      <c r="O160" s="57">
        <v>36</v>
      </c>
      <c r="P160" s="58">
        <f t="shared" si="20"/>
      </c>
      <c r="Q160" s="58">
        <f t="shared" si="21"/>
      </c>
      <c r="R160" s="58">
        <f t="shared" si="22"/>
      </c>
      <c r="S160" s="58">
        <f t="shared" si="23"/>
      </c>
      <c r="T160" s="59" t="s">
        <v>92</v>
      </c>
      <c r="U160" s="59"/>
      <c r="V160" s="59"/>
      <c r="W160" s="60"/>
      <c r="X160" s="61" t="s">
        <v>805</v>
      </c>
      <c r="Y160" s="62" t="s">
        <v>116</v>
      </c>
      <c r="Z160" s="46"/>
      <c r="AA160" s="63" t="s">
        <v>92</v>
      </c>
      <c r="AB160" s="46"/>
      <c r="AC160" s="153"/>
      <c r="AD160" s="65"/>
      <c r="AE160" s="46"/>
      <c r="AF160" s="46"/>
    </row>
    <row r="161" spans="1:32" s="37" customFormat="1" ht="22.5" customHeight="1">
      <c r="A161" s="46">
        <v>746</v>
      </c>
      <c r="B161" s="46" t="s">
        <v>99</v>
      </c>
      <c r="C161" s="46">
        <v>80</v>
      </c>
      <c r="D161" s="46" t="s">
        <v>91</v>
      </c>
      <c r="E161" s="47" t="str">
        <f t="shared" si="16"/>
        <v>あやめ-80-A</v>
      </c>
      <c r="F161" s="48" t="s">
        <v>92</v>
      </c>
      <c r="G161" s="48"/>
      <c r="H161" s="66" t="s">
        <v>32</v>
      </c>
      <c r="I161" s="51" t="s">
        <v>490</v>
      </c>
      <c r="J161" s="52">
        <v>17293</v>
      </c>
      <c r="K161" s="53" t="str">
        <f t="shared" si="17"/>
        <v>63歳</v>
      </c>
      <c r="L161" s="55" t="s">
        <v>95</v>
      </c>
      <c r="M161" s="55">
        <f t="shared" si="18"/>
      </c>
      <c r="N161" s="56" t="str">
        <f t="shared" si="19"/>
        <v>東京:</v>
      </c>
      <c r="O161" s="57">
        <v>13</v>
      </c>
      <c r="P161" s="58">
        <f t="shared" si="20"/>
      </c>
      <c r="Q161" s="58">
        <f t="shared" si="21"/>
      </c>
      <c r="R161" s="58">
        <f t="shared" si="22"/>
      </c>
      <c r="S161" s="58">
        <f t="shared" si="23"/>
      </c>
      <c r="T161" s="67"/>
      <c r="U161" s="59" t="s">
        <v>92</v>
      </c>
      <c r="V161" s="67"/>
      <c r="W161" s="68"/>
      <c r="X161" s="61" t="s">
        <v>805</v>
      </c>
      <c r="Y161" s="70" t="s">
        <v>116</v>
      </c>
      <c r="Z161" s="71"/>
      <c r="AA161" s="63" t="s">
        <v>92</v>
      </c>
      <c r="AB161" s="71"/>
      <c r="AC161" s="153"/>
      <c r="AD161" s="65"/>
      <c r="AE161" s="46"/>
      <c r="AF161" s="46"/>
    </row>
    <row r="162" spans="1:32" s="37" customFormat="1" ht="22.5" customHeight="1">
      <c r="A162" s="46">
        <v>729</v>
      </c>
      <c r="B162" s="46" t="s">
        <v>99</v>
      </c>
      <c r="C162" s="46">
        <v>80</v>
      </c>
      <c r="D162" s="46" t="s">
        <v>94</v>
      </c>
      <c r="E162" s="47" t="str">
        <f t="shared" si="16"/>
        <v>あやめ-80-B</v>
      </c>
      <c r="F162" s="48" t="s">
        <v>92</v>
      </c>
      <c r="G162" s="49"/>
      <c r="H162" s="50" t="s">
        <v>478</v>
      </c>
      <c r="I162" s="51" t="s">
        <v>479</v>
      </c>
      <c r="J162" s="52">
        <v>17379</v>
      </c>
      <c r="K162" s="53" t="str">
        <f t="shared" si="17"/>
        <v>63歳</v>
      </c>
      <c r="L162" s="54" t="s">
        <v>95</v>
      </c>
      <c r="M162" s="55">
        <f t="shared" si="18"/>
      </c>
      <c r="N162" s="56" t="str">
        <f t="shared" si="19"/>
        <v>東京:</v>
      </c>
      <c r="O162" s="57">
        <v>13</v>
      </c>
      <c r="P162" s="58">
        <f t="shared" si="20"/>
      </c>
      <c r="Q162" s="58">
        <f t="shared" si="21"/>
      </c>
      <c r="R162" s="58">
        <f t="shared" si="22"/>
      </c>
      <c r="S162" s="58">
        <f t="shared" si="23"/>
      </c>
      <c r="T162" s="59"/>
      <c r="U162" s="59" t="s">
        <v>92</v>
      </c>
      <c r="V162" s="59"/>
      <c r="W162" s="60"/>
      <c r="X162" s="61" t="s">
        <v>805</v>
      </c>
      <c r="Y162" s="62" t="s">
        <v>116</v>
      </c>
      <c r="Z162" s="46"/>
      <c r="AA162" s="63" t="s">
        <v>92</v>
      </c>
      <c r="AB162" s="46"/>
      <c r="AC162" s="153"/>
      <c r="AD162" s="65"/>
      <c r="AE162" s="46"/>
      <c r="AF162" s="46"/>
    </row>
    <row r="163" spans="1:32" s="37" customFormat="1" ht="22.5" customHeight="1">
      <c r="A163" s="46">
        <v>784</v>
      </c>
      <c r="B163" s="46" t="s">
        <v>99</v>
      </c>
      <c r="C163" s="46">
        <v>81</v>
      </c>
      <c r="D163" s="46" t="s">
        <v>91</v>
      </c>
      <c r="E163" s="47" t="str">
        <f t="shared" si="16"/>
        <v>あやめ-81-A</v>
      </c>
      <c r="F163" s="48" t="s">
        <v>92</v>
      </c>
      <c r="G163" s="48"/>
      <c r="H163" s="66" t="s">
        <v>236</v>
      </c>
      <c r="I163" s="51" t="s">
        <v>691</v>
      </c>
      <c r="J163" s="52">
        <v>17582</v>
      </c>
      <c r="K163" s="53" t="str">
        <f t="shared" si="17"/>
        <v>63歳</v>
      </c>
      <c r="L163" s="55" t="s">
        <v>124</v>
      </c>
      <c r="M163" s="55">
        <f t="shared" si="18"/>
      </c>
      <c r="N163" s="56" t="str">
        <f t="shared" si="19"/>
        <v>奈良:</v>
      </c>
      <c r="O163" s="57">
        <v>29</v>
      </c>
      <c r="P163" s="58">
        <f t="shared" si="20"/>
      </c>
      <c r="Q163" s="58">
        <f t="shared" si="21"/>
      </c>
      <c r="R163" s="58">
        <f t="shared" si="22"/>
      </c>
      <c r="S163" s="58">
        <f t="shared" si="23"/>
      </c>
      <c r="T163" s="67" t="s">
        <v>92</v>
      </c>
      <c r="U163" s="59"/>
      <c r="V163" s="67"/>
      <c r="W163" s="68"/>
      <c r="X163" s="61" t="s">
        <v>805</v>
      </c>
      <c r="Y163" s="70" t="s">
        <v>116</v>
      </c>
      <c r="Z163" s="71"/>
      <c r="AA163" s="63" t="s">
        <v>92</v>
      </c>
      <c r="AB163" s="71"/>
      <c r="AC163" s="153"/>
      <c r="AD163" s="65"/>
      <c r="AE163" s="46"/>
      <c r="AF163" s="46"/>
    </row>
    <row r="164" spans="1:32" s="37" customFormat="1" ht="22.5" customHeight="1">
      <c r="A164" s="46">
        <v>643</v>
      </c>
      <c r="B164" s="46" t="s">
        <v>99</v>
      </c>
      <c r="C164" s="46">
        <v>81</v>
      </c>
      <c r="D164" s="46" t="s">
        <v>94</v>
      </c>
      <c r="E164" s="47" t="str">
        <f t="shared" si="16"/>
        <v>あやめ-81-B</v>
      </c>
      <c r="F164" s="48" t="s">
        <v>92</v>
      </c>
      <c r="G164" s="49"/>
      <c r="H164" s="50" t="s">
        <v>237</v>
      </c>
      <c r="I164" s="51" t="s">
        <v>690</v>
      </c>
      <c r="J164" s="52">
        <v>18104</v>
      </c>
      <c r="K164" s="53" t="str">
        <f t="shared" si="17"/>
        <v>61歳</v>
      </c>
      <c r="L164" s="54" t="s">
        <v>124</v>
      </c>
      <c r="M164" s="55">
        <f t="shared" si="18"/>
      </c>
      <c r="N164" s="56" t="str">
        <f t="shared" si="19"/>
        <v>奈良:</v>
      </c>
      <c r="O164" s="57">
        <v>29</v>
      </c>
      <c r="P164" s="58">
        <f t="shared" si="20"/>
      </c>
      <c r="Q164" s="58">
        <f t="shared" si="21"/>
      </c>
      <c r="R164" s="58">
        <f t="shared" si="22"/>
      </c>
      <c r="S164" s="58">
        <f t="shared" si="23"/>
      </c>
      <c r="T164" s="59" t="s">
        <v>92</v>
      </c>
      <c r="U164" s="59"/>
      <c r="V164" s="59"/>
      <c r="W164" s="60"/>
      <c r="X164" s="61" t="s">
        <v>805</v>
      </c>
      <c r="Y164" s="62" t="s">
        <v>116</v>
      </c>
      <c r="Z164" s="46"/>
      <c r="AA164" s="63" t="s">
        <v>92</v>
      </c>
      <c r="AB164" s="46"/>
      <c r="AC164" s="153"/>
      <c r="AD164" s="65"/>
      <c r="AE164" s="46"/>
      <c r="AF164" s="46"/>
    </row>
    <row r="165" spans="1:32" s="37" customFormat="1" ht="22.5" customHeight="1">
      <c r="A165" s="46">
        <v>797</v>
      </c>
      <c r="B165" s="46" t="s">
        <v>99</v>
      </c>
      <c r="C165" s="46">
        <v>82</v>
      </c>
      <c r="D165" s="46" t="s">
        <v>91</v>
      </c>
      <c r="E165" s="47" t="str">
        <f t="shared" si="16"/>
        <v>あやめ-82-A</v>
      </c>
      <c r="F165" s="48" t="s">
        <v>92</v>
      </c>
      <c r="G165" s="48"/>
      <c r="H165" s="66" t="s">
        <v>64</v>
      </c>
      <c r="I165" s="51" t="s">
        <v>566</v>
      </c>
      <c r="J165" s="52">
        <v>17151</v>
      </c>
      <c r="K165" s="53" t="str">
        <f t="shared" si="17"/>
        <v>64歳</v>
      </c>
      <c r="L165" s="55" t="s">
        <v>65</v>
      </c>
      <c r="M165" s="55">
        <f t="shared" si="18"/>
      </c>
      <c r="N165" s="56" t="str">
        <f t="shared" si="19"/>
        <v>三重:</v>
      </c>
      <c r="O165" s="57">
        <v>24</v>
      </c>
      <c r="P165" s="58">
        <f t="shared" si="20"/>
      </c>
      <c r="Q165" s="58">
        <f t="shared" si="21"/>
      </c>
      <c r="R165" s="58">
        <f t="shared" si="22"/>
      </c>
      <c r="S165" s="58">
        <f t="shared" si="23"/>
      </c>
      <c r="T165" s="67"/>
      <c r="U165" s="59" t="s">
        <v>92</v>
      </c>
      <c r="V165" s="67" t="s">
        <v>99</v>
      </c>
      <c r="W165" s="68"/>
      <c r="X165" s="61" t="s">
        <v>805</v>
      </c>
      <c r="Y165" s="70" t="s">
        <v>116</v>
      </c>
      <c r="Z165" s="71"/>
      <c r="AA165" s="63" t="s">
        <v>92</v>
      </c>
      <c r="AB165" s="71"/>
      <c r="AC165" s="153"/>
      <c r="AD165" s="65"/>
      <c r="AE165" s="46"/>
      <c r="AF165" s="46"/>
    </row>
    <row r="166" spans="1:32" s="37" customFormat="1" ht="22.5" customHeight="1">
      <c r="A166" s="46">
        <v>783</v>
      </c>
      <c r="B166" s="46" t="s">
        <v>99</v>
      </c>
      <c r="C166" s="46">
        <v>82</v>
      </c>
      <c r="D166" s="46" t="s">
        <v>94</v>
      </c>
      <c r="E166" s="47" t="str">
        <f t="shared" si="16"/>
        <v>あやめ-82-B</v>
      </c>
      <c r="F166" s="48" t="s">
        <v>92</v>
      </c>
      <c r="G166" s="49"/>
      <c r="H166" s="50" t="s">
        <v>561</v>
      </c>
      <c r="I166" s="51" t="s">
        <v>562</v>
      </c>
      <c r="J166" s="52">
        <v>17577</v>
      </c>
      <c r="K166" s="53" t="str">
        <f t="shared" si="17"/>
        <v>63歳</v>
      </c>
      <c r="L166" s="54" t="s">
        <v>65</v>
      </c>
      <c r="M166" s="55">
        <f t="shared" si="18"/>
      </c>
      <c r="N166" s="56" t="str">
        <f t="shared" si="19"/>
        <v>三重:</v>
      </c>
      <c r="O166" s="57">
        <v>24</v>
      </c>
      <c r="P166" s="58">
        <f t="shared" si="20"/>
      </c>
      <c r="Q166" s="58">
        <f t="shared" si="21"/>
      </c>
      <c r="R166" s="58">
        <f t="shared" si="22"/>
      </c>
      <c r="S166" s="58">
        <f t="shared" si="23"/>
      </c>
      <c r="T166" s="59"/>
      <c r="U166" s="59" t="s">
        <v>92</v>
      </c>
      <c r="V166" s="59" t="s">
        <v>99</v>
      </c>
      <c r="W166" s="60"/>
      <c r="X166" s="61" t="s">
        <v>805</v>
      </c>
      <c r="Y166" s="62" t="s">
        <v>116</v>
      </c>
      <c r="Z166" s="46"/>
      <c r="AA166" s="63" t="s">
        <v>92</v>
      </c>
      <c r="AB166" s="46"/>
      <c r="AC166" s="153"/>
      <c r="AD166" s="65"/>
      <c r="AE166" s="46"/>
      <c r="AF166" s="46"/>
    </row>
    <row r="167" spans="1:32" s="37" customFormat="1" ht="22.5" customHeight="1">
      <c r="A167" s="46">
        <v>819</v>
      </c>
      <c r="B167" s="46" t="s">
        <v>99</v>
      </c>
      <c r="C167" s="46">
        <v>83</v>
      </c>
      <c r="D167" s="46" t="s">
        <v>91</v>
      </c>
      <c r="E167" s="47" t="str">
        <f t="shared" si="16"/>
        <v>あやめ-83-A</v>
      </c>
      <c r="F167" s="48" t="s">
        <v>92</v>
      </c>
      <c r="G167" s="48"/>
      <c r="H167" s="66" t="s">
        <v>238</v>
      </c>
      <c r="I167" s="51" t="s">
        <v>614</v>
      </c>
      <c r="J167" s="52">
        <v>18379</v>
      </c>
      <c r="K167" s="53" t="str">
        <f t="shared" si="17"/>
        <v>60歳</v>
      </c>
      <c r="L167" s="55" t="s">
        <v>603</v>
      </c>
      <c r="M167" s="55" t="str">
        <f t="shared" si="18"/>
        <v>還暦</v>
      </c>
      <c r="N167" s="56" t="str">
        <f t="shared" si="19"/>
        <v>大阪:還暦</v>
      </c>
      <c r="O167" s="57">
        <v>27</v>
      </c>
      <c r="P167" s="58">
        <f t="shared" si="20"/>
      </c>
      <c r="Q167" s="58">
        <f t="shared" si="21"/>
      </c>
      <c r="R167" s="58">
        <f t="shared" si="22"/>
      </c>
      <c r="S167" s="58" t="str">
        <f t="shared" si="23"/>
        <v>○</v>
      </c>
      <c r="T167" s="67" t="s">
        <v>92</v>
      </c>
      <c r="U167" s="59"/>
      <c r="V167" s="67"/>
      <c r="W167" s="68"/>
      <c r="X167" s="61" t="s">
        <v>805</v>
      </c>
      <c r="Y167" s="70" t="s">
        <v>116</v>
      </c>
      <c r="Z167" s="71"/>
      <c r="AA167" s="63" t="s">
        <v>92</v>
      </c>
      <c r="AB167" s="71"/>
      <c r="AC167" s="153"/>
      <c r="AD167" s="65"/>
      <c r="AE167" s="46"/>
      <c r="AF167" s="46"/>
    </row>
    <row r="168" spans="1:32" s="37" customFormat="1" ht="22.5" customHeight="1">
      <c r="A168" s="46">
        <v>798</v>
      </c>
      <c r="B168" s="46" t="s">
        <v>99</v>
      </c>
      <c r="C168" s="46">
        <v>83</v>
      </c>
      <c r="D168" s="46" t="s">
        <v>94</v>
      </c>
      <c r="E168" s="47" t="str">
        <f t="shared" si="16"/>
        <v>あやめ-83-B</v>
      </c>
      <c r="F168" s="48" t="s">
        <v>92</v>
      </c>
      <c r="G168" s="49"/>
      <c r="H168" s="50" t="s">
        <v>239</v>
      </c>
      <c r="I168" s="51" t="s">
        <v>630</v>
      </c>
      <c r="J168" s="52">
        <v>16740</v>
      </c>
      <c r="K168" s="53" t="str">
        <f t="shared" si="17"/>
        <v>65歳</v>
      </c>
      <c r="L168" s="54" t="s">
        <v>603</v>
      </c>
      <c r="M168" s="55">
        <f t="shared" si="18"/>
      </c>
      <c r="N168" s="56" t="str">
        <f t="shared" si="19"/>
        <v>大阪:</v>
      </c>
      <c r="O168" s="57">
        <v>27</v>
      </c>
      <c r="P168" s="58">
        <f t="shared" si="20"/>
      </c>
      <c r="Q168" s="58">
        <f t="shared" si="21"/>
      </c>
      <c r="R168" s="58">
        <f t="shared" si="22"/>
      </c>
      <c r="S168" s="58">
        <f t="shared" si="23"/>
      </c>
      <c r="T168" s="59" t="s">
        <v>92</v>
      </c>
      <c r="U168" s="59"/>
      <c r="V168" s="59"/>
      <c r="W168" s="60"/>
      <c r="X168" s="61" t="s">
        <v>805</v>
      </c>
      <c r="Y168" s="62" t="s">
        <v>116</v>
      </c>
      <c r="Z168" s="46"/>
      <c r="AA168" s="63" t="s">
        <v>92</v>
      </c>
      <c r="AB168" s="46"/>
      <c r="AC168" s="153"/>
      <c r="AD168" s="65"/>
      <c r="AE168" s="46"/>
      <c r="AF168" s="46"/>
    </row>
    <row r="169" spans="1:32" s="37" customFormat="1" ht="22.5" customHeight="1">
      <c r="A169" s="46">
        <v>711</v>
      </c>
      <c r="B169" s="46" t="s">
        <v>99</v>
      </c>
      <c r="C169" s="46">
        <v>84</v>
      </c>
      <c r="D169" s="46" t="s">
        <v>91</v>
      </c>
      <c r="E169" s="47" t="str">
        <f t="shared" si="16"/>
        <v>あやめ-84-A</v>
      </c>
      <c r="F169" s="48" t="s">
        <v>92</v>
      </c>
      <c r="G169" s="48"/>
      <c r="H169" s="66" t="s">
        <v>240</v>
      </c>
      <c r="I169" s="51" t="s">
        <v>739</v>
      </c>
      <c r="J169" s="52">
        <v>17068</v>
      </c>
      <c r="K169" s="53" t="str">
        <f t="shared" si="17"/>
        <v>64歳</v>
      </c>
      <c r="L169" s="55" t="s">
        <v>190</v>
      </c>
      <c r="M169" s="55">
        <f t="shared" si="18"/>
      </c>
      <c r="N169" s="56" t="str">
        <f t="shared" si="19"/>
        <v>山口:</v>
      </c>
      <c r="O169" s="57">
        <v>35</v>
      </c>
      <c r="P169" s="58">
        <f t="shared" si="20"/>
      </c>
      <c r="Q169" s="58">
        <f t="shared" si="21"/>
      </c>
      <c r="R169" s="58">
        <f t="shared" si="22"/>
      </c>
      <c r="S169" s="58">
        <f t="shared" si="23"/>
      </c>
      <c r="T169" s="67" t="s">
        <v>92</v>
      </c>
      <c r="U169" s="59"/>
      <c r="V169" s="67"/>
      <c r="W169" s="68"/>
      <c r="X169" s="61" t="s">
        <v>805</v>
      </c>
      <c r="Y169" s="70" t="s">
        <v>116</v>
      </c>
      <c r="Z169" s="71"/>
      <c r="AA169" s="63" t="s">
        <v>92</v>
      </c>
      <c r="AB169" s="71"/>
      <c r="AC169" s="153"/>
      <c r="AD169" s="65"/>
      <c r="AE169" s="46"/>
      <c r="AF169" s="46"/>
    </row>
    <row r="170" spans="1:32" s="37" customFormat="1" ht="22.5" customHeight="1">
      <c r="A170" s="46">
        <v>588</v>
      </c>
      <c r="B170" s="46" t="s">
        <v>99</v>
      </c>
      <c r="C170" s="46">
        <v>84</v>
      </c>
      <c r="D170" s="46" t="s">
        <v>94</v>
      </c>
      <c r="E170" s="47" t="str">
        <f t="shared" si="16"/>
        <v>あやめ-84-B</v>
      </c>
      <c r="F170" s="48" t="s">
        <v>92</v>
      </c>
      <c r="G170" s="49"/>
      <c r="H170" s="50" t="s">
        <v>241</v>
      </c>
      <c r="I170" s="51" t="s">
        <v>742</v>
      </c>
      <c r="J170" s="52">
        <v>17311</v>
      </c>
      <c r="K170" s="53" t="str">
        <f t="shared" si="17"/>
        <v>63歳</v>
      </c>
      <c r="L170" s="54" t="s">
        <v>190</v>
      </c>
      <c r="M170" s="55">
        <f t="shared" si="18"/>
      </c>
      <c r="N170" s="56" t="str">
        <f t="shared" si="19"/>
        <v>山口:</v>
      </c>
      <c r="O170" s="57">
        <v>35</v>
      </c>
      <c r="P170" s="58">
        <f t="shared" si="20"/>
      </c>
      <c r="Q170" s="58">
        <f t="shared" si="21"/>
      </c>
      <c r="R170" s="58">
        <f t="shared" si="22"/>
      </c>
      <c r="S170" s="58">
        <f t="shared" si="23"/>
      </c>
      <c r="T170" s="59" t="s">
        <v>92</v>
      </c>
      <c r="U170" s="59"/>
      <c r="V170" s="59"/>
      <c r="W170" s="60"/>
      <c r="X170" s="61" t="s">
        <v>805</v>
      </c>
      <c r="Y170" s="62" t="s">
        <v>116</v>
      </c>
      <c r="Z170" s="46"/>
      <c r="AA170" s="63" t="s">
        <v>92</v>
      </c>
      <c r="AB170" s="46"/>
      <c r="AC170" s="153"/>
      <c r="AD170" s="65"/>
      <c r="AE170" s="46"/>
      <c r="AF170" s="46"/>
    </row>
    <row r="171" spans="1:32" s="37" customFormat="1" ht="22.5" customHeight="1">
      <c r="A171" s="46">
        <v>531</v>
      </c>
      <c r="B171" s="46" t="s">
        <v>99</v>
      </c>
      <c r="C171" s="46">
        <v>85</v>
      </c>
      <c r="D171" s="46" t="s">
        <v>91</v>
      </c>
      <c r="E171" s="47" t="str">
        <f t="shared" si="16"/>
        <v>あやめ-85-A</v>
      </c>
      <c r="F171" s="48" t="s">
        <v>92</v>
      </c>
      <c r="G171" s="48"/>
      <c r="H171" s="66" t="s">
        <v>6</v>
      </c>
      <c r="I171" s="51" t="s">
        <v>420</v>
      </c>
      <c r="J171" s="52">
        <v>17333</v>
      </c>
      <c r="K171" s="53" t="str">
        <f t="shared" si="17"/>
        <v>63歳</v>
      </c>
      <c r="L171" s="55" t="s">
        <v>5</v>
      </c>
      <c r="M171" s="55">
        <f t="shared" si="18"/>
      </c>
      <c r="N171" s="56" t="str">
        <f t="shared" si="19"/>
        <v>秋田:</v>
      </c>
      <c r="O171" s="57">
        <v>5</v>
      </c>
      <c r="P171" s="58">
        <f t="shared" si="20"/>
      </c>
      <c r="Q171" s="58">
        <f t="shared" si="21"/>
      </c>
      <c r="R171" s="58">
        <f t="shared" si="22"/>
      </c>
      <c r="S171" s="58">
        <f t="shared" si="23"/>
      </c>
      <c r="T171" s="67"/>
      <c r="U171" s="59" t="s">
        <v>92</v>
      </c>
      <c r="V171" s="67"/>
      <c r="W171" s="68"/>
      <c r="X171" s="61" t="s">
        <v>805</v>
      </c>
      <c r="Y171" s="70" t="s">
        <v>116</v>
      </c>
      <c r="Z171" s="71"/>
      <c r="AA171" s="63" t="s">
        <v>92</v>
      </c>
      <c r="AB171" s="71"/>
      <c r="AC171" s="153" t="s">
        <v>822</v>
      </c>
      <c r="AD171" s="65"/>
      <c r="AE171" s="46"/>
      <c r="AF171" s="46"/>
    </row>
    <row r="172" spans="1:32" s="37" customFormat="1" ht="22.5" customHeight="1">
      <c r="A172" s="46">
        <v>571</v>
      </c>
      <c r="B172" s="46" t="s">
        <v>99</v>
      </c>
      <c r="C172" s="46">
        <v>85</v>
      </c>
      <c r="D172" s="46" t="s">
        <v>94</v>
      </c>
      <c r="E172" s="47" t="str">
        <f t="shared" si="16"/>
        <v>あやめ-85-B</v>
      </c>
      <c r="F172" s="48" t="s">
        <v>92</v>
      </c>
      <c r="G172" s="49"/>
      <c r="H172" s="50" t="s">
        <v>400</v>
      </c>
      <c r="I172" s="51" t="s">
        <v>401</v>
      </c>
      <c r="J172" s="52">
        <v>17431</v>
      </c>
      <c r="K172" s="53" t="str">
        <f t="shared" si="17"/>
        <v>63歳</v>
      </c>
      <c r="L172" s="54" t="s">
        <v>7</v>
      </c>
      <c r="M172" s="55">
        <f t="shared" si="18"/>
      </c>
      <c r="N172" s="56" t="str">
        <f t="shared" si="19"/>
        <v>岩手:</v>
      </c>
      <c r="O172" s="57">
        <v>3</v>
      </c>
      <c r="P172" s="58">
        <f t="shared" si="20"/>
      </c>
      <c r="Q172" s="58">
        <f t="shared" si="21"/>
      </c>
      <c r="R172" s="58">
        <f t="shared" si="22"/>
      </c>
      <c r="S172" s="58">
        <f t="shared" si="23"/>
      </c>
      <c r="T172" s="59"/>
      <c r="U172" s="59" t="s">
        <v>92</v>
      </c>
      <c r="V172" s="59"/>
      <c r="W172" s="60"/>
      <c r="X172" s="61" t="s">
        <v>805</v>
      </c>
      <c r="Y172" s="62" t="s">
        <v>116</v>
      </c>
      <c r="Z172" s="46"/>
      <c r="AA172" s="63" t="s">
        <v>92</v>
      </c>
      <c r="AB172" s="46"/>
      <c r="AC172" s="153" t="s">
        <v>822</v>
      </c>
      <c r="AD172" s="65"/>
      <c r="AE172" s="46"/>
      <c r="AF172" s="46"/>
    </row>
    <row r="173" spans="1:32" s="37" customFormat="1" ht="22.5" customHeight="1">
      <c r="A173" s="46">
        <v>834</v>
      </c>
      <c r="B173" s="46" t="s">
        <v>99</v>
      </c>
      <c r="C173" s="46" t="s">
        <v>806</v>
      </c>
      <c r="D173" s="46" t="s">
        <v>807</v>
      </c>
      <c r="E173" s="47" t="str">
        <f t="shared" si="16"/>
        <v>あやめ-変更86-A</v>
      </c>
      <c r="F173" s="48" t="s">
        <v>92</v>
      </c>
      <c r="G173" s="49"/>
      <c r="H173" s="50" t="s">
        <v>243</v>
      </c>
      <c r="I173" s="51" t="s">
        <v>799</v>
      </c>
      <c r="J173" s="52">
        <v>18704</v>
      </c>
      <c r="K173" s="53" t="str">
        <f t="shared" si="17"/>
        <v>60歳</v>
      </c>
      <c r="L173" s="54" t="s">
        <v>120</v>
      </c>
      <c r="M173" s="55" t="str">
        <f t="shared" si="18"/>
        <v>還暦</v>
      </c>
      <c r="N173" s="56" t="str">
        <f t="shared" si="19"/>
        <v>島根:還暦</v>
      </c>
      <c r="O173" s="57">
        <v>32</v>
      </c>
      <c r="P173" s="58">
        <f t="shared" si="20"/>
      </c>
      <c r="Q173" s="58">
        <f t="shared" si="21"/>
      </c>
      <c r="R173" s="58">
        <f t="shared" si="22"/>
      </c>
      <c r="S173" s="58" t="str">
        <f t="shared" si="23"/>
        <v>○</v>
      </c>
      <c r="T173" s="59" t="s">
        <v>800</v>
      </c>
      <c r="U173" s="59"/>
      <c r="V173" s="59"/>
      <c r="W173" s="60"/>
      <c r="X173" s="61" t="s">
        <v>805</v>
      </c>
      <c r="Y173" s="62" t="s">
        <v>801</v>
      </c>
      <c r="Z173" s="46" t="s">
        <v>121</v>
      </c>
      <c r="AA173" s="63" t="s">
        <v>92</v>
      </c>
      <c r="AB173" s="46" t="s">
        <v>121</v>
      </c>
      <c r="AC173" s="153" t="s">
        <v>847</v>
      </c>
      <c r="AD173" s="65"/>
      <c r="AE173" s="46"/>
      <c r="AF173" s="46"/>
    </row>
    <row r="174" spans="1:32" s="37" customFormat="1" ht="22.5" customHeight="1">
      <c r="A174" s="46">
        <v>532</v>
      </c>
      <c r="B174" s="93" t="s">
        <v>99</v>
      </c>
      <c r="C174" s="94">
        <v>86</v>
      </c>
      <c r="D174" s="93" t="s">
        <v>94</v>
      </c>
      <c r="E174" s="95" t="str">
        <f t="shared" si="16"/>
        <v>あやめ-86-B</v>
      </c>
      <c r="F174" s="96" t="s">
        <v>92</v>
      </c>
      <c r="G174" s="96"/>
      <c r="H174" s="97" t="s">
        <v>365</v>
      </c>
      <c r="I174" s="98" t="s">
        <v>664</v>
      </c>
      <c r="J174" s="99">
        <v>18061</v>
      </c>
      <c r="K174" s="100" t="str">
        <f t="shared" si="17"/>
        <v>61歳</v>
      </c>
      <c r="L174" s="94" t="s">
        <v>131</v>
      </c>
      <c r="M174" s="101">
        <f t="shared" si="18"/>
      </c>
      <c r="N174" s="102" t="str">
        <f t="shared" si="19"/>
        <v>兵庫:</v>
      </c>
      <c r="O174" s="94">
        <v>28</v>
      </c>
      <c r="P174" s="103">
        <f t="shared" si="20"/>
      </c>
      <c r="Q174" s="103">
        <f t="shared" si="21"/>
      </c>
      <c r="R174" s="103">
        <f t="shared" si="22"/>
      </c>
      <c r="S174" s="103">
        <f t="shared" si="23"/>
      </c>
      <c r="T174" s="94"/>
      <c r="U174" s="94" t="s">
        <v>92</v>
      </c>
      <c r="V174" s="94" t="s">
        <v>521</v>
      </c>
      <c r="W174" s="104"/>
      <c r="X174" s="61" t="s">
        <v>805</v>
      </c>
      <c r="Y174" s="105" t="s">
        <v>116</v>
      </c>
      <c r="Z174" s="93"/>
      <c r="AA174" s="106" t="s">
        <v>92</v>
      </c>
      <c r="AB174" s="93"/>
      <c r="AC174" s="109"/>
      <c r="AD174" s="65"/>
      <c r="AE174" s="46"/>
      <c r="AF174" s="46"/>
    </row>
    <row r="175" spans="1:32" s="37" customFormat="1" ht="22.5" customHeight="1">
      <c r="A175" s="46">
        <v>694</v>
      </c>
      <c r="B175" s="46" t="s">
        <v>99</v>
      </c>
      <c r="C175" s="46">
        <v>87</v>
      </c>
      <c r="D175" s="46" t="s">
        <v>91</v>
      </c>
      <c r="E175" s="47" t="str">
        <f t="shared" si="16"/>
        <v>あやめ-87-A</v>
      </c>
      <c r="F175" s="48" t="s">
        <v>92</v>
      </c>
      <c r="G175" s="48"/>
      <c r="H175" s="66" t="s">
        <v>244</v>
      </c>
      <c r="I175" s="51" t="s">
        <v>737</v>
      </c>
      <c r="J175" s="52">
        <v>17175</v>
      </c>
      <c r="K175" s="53" t="str">
        <f t="shared" si="17"/>
        <v>64歳</v>
      </c>
      <c r="L175" s="55" t="s">
        <v>149</v>
      </c>
      <c r="M175" s="55">
        <f t="shared" si="18"/>
      </c>
      <c r="N175" s="56" t="str">
        <f t="shared" si="19"/>
        <v>広島:</v>
      </c>
      <c r="O175" s="57">
        <v>34</v>
      </c>
      <c r="P175" s="58">
        <f t="shared" si="20"/>
      </c>
      <c r="Q175" s="58">
        <f t="shared" si="21"/>
      </c>
      <c r="R175" s="58">
        <f t="shared" si="22"/>
      </c>
      <c r="S175" s="58">
        <f t="shared" si="23"/>
      </c>
      <c r="T175" s="67" t="s">
        <v>92</v>
      </c>
      <c r="U175" s="59"/>
      <c r="V175" s="67"/>
      <c r="W175" s="68"/>
      <c r="X175" s="61" t="s">
        <v>805</v>
      </c>
      <c r="Y175" s="70" t="s">
        <v>116</v>
      </c>
      <c r="Z175" s="71"/>
      <c r="AA175" s="63" t="s">
        <v>92</v>
      </c>
      <c r="AB175" s="71"/>
      <c r="AC175" s="153"/>
      <c r="AD175" s="65"/>
      <c r="AE175" s="46"/>
      <c r="AF175" s="46"/>
    </row>
    <row r="176" spans="1:32" s="37" customFormat="1" ht="22.5" customHeight="1">
      <c r="A176" s="46">
        <v>565</v>
      </c>
      <c r="B176" s="46" t="s">
        <v>99</v>
      </c>
      <c r="C176" s="46">
        <v>87</v>
      </c>
      <c r="D176" s="46" t="s">
        <v>94</v>
      </c>
      <c r="E176" s="47" t="str">
        <f t="shared" si="16"/>
        <v>あやめ-87-B</v>
      </c>
      <c r="F176" s="48" t="s">
        <v>92</v>
      </c>
      <c r="G176" s="49"/>
      <c r="H176" s="50" t="s">
        <v>245</v>
      </c>
      <c r="I176" s="51" t="s">
        <v>732</v>
      </c>
      <c r="J176" s="52">
        <v>17426</v>
      </c>
      <c r="K176" s="53" t="str">
        <f t="shared" si="17"/>
        <v>63歳</v>
      </c>
      <c r="L176" s="54" t="s">
        <v>149</v>
      </c>
      <c r="M176" s="55">
        <f t="shared" si="18"/>
      </c>
      <c r="N176" s="56" t="str">
        <f t="shared" si="19"/>
        <v>広島:</v>
      </c>
      <c r="O176" s="57">
        <v>34</v>
      </c>
      <c r="P176" s="58">
        <f t="shared" si="20"/>
      </c>
      <c r="Q176" s="58">
        <f t="shared" si="21"/>
      </c>
      <c r="R176" s="58">
        <f t="shared" si="22"/>
      </c>
      <c r="S176" s="58">
        <f t="shared" si="23"/>
      </c>
      <c r="T176" s="59" t="s">
        <v>92</v>
      </c>
      <c r="U176" s="59"/>
      <c r="V176" s="59"/>
      <c r="W176" s="60"/>
      <c r="X176" s="61" t="s">
        <v>805</v>
      </c>
      <c r="Y176" s="62" t="s">
        <v>116</v>
      </c>
      <c r="Z176" s="46"/>
      <c r="AA176" s="63" t="s">
        <v>92</v>
      </c>
      <c r="AB176" s="46"/>
      <c r="AC176" s="153"/>
      <c r="AD176" s="65"/>
      <c r="AE176" s="46"/>
      <c r="AF176" s="46"/>
    </row>
    <row r="177" spans="1:32" s="37" customFormat="1" ht="22.5" customHeight="1">
      <c r="A177" s="46">
        <v>712</v>
      </c>
      <c r="B177" s="46" t="s">
        <v>99</v>
      </c>
      <c r="C177" s="46">
        <v>88</v>
      </c>
      <c r="D177" s="46" t="s">
        <v>91</v>
      </c>
      <c r="E177" s="47" t="str">
        <f t="shared" si="16"/>
        <v>あやめ-88-A</v>
      </c>
      <c r="F177" s="48" t="s">
        <v>92</v>
      </c>
      <c r="G177" s="48"/>
      <c r="H177" s="66" t="s">
        <v>246</v>
      </c>
      <c r="I177" s="51" t="s">
        <v>634</v>
      </c>
      <c r="J177" s="52">
        <v>17306</v>
      </c>
      <c r="K177" s="53" t="str">
        <f t="shared" si="17"/>
        <v>63歳</v>
      </c>
      <c r="L177" s="55" t="s">
        <v>603</v>
      </c>
      <c r="M177" s="55">
        <f t="shared" si="18"/>
      </c>
      <c r="N177" s="56" t="str">
        <f t="shared" si="19"/>
        <v>大阪:</v>
      </c>
      <c r="O177" s="57">
        <v>27</v>
      </c>
      <c r="P177" s="58">
        <f t="shared" si="20"/>
      </c>
      <c r="Q177" s="58">
        <f t="shared" si="21"/>
      </c>
      <c r="R177" s="58">
        <f t="shared" si="22"/>
      </c>
      <c r="S177" s="58">
        <f t="shared" si="23"/>
      </c>
      <c r="T177" s="67"/>
      <c r="U177" s="59" t="s">
        <v>92</v>
      </c>
      <c r="V177" s="67" t="s">
        <v>521</v>
      </c>
      <c r="W177" s="68" t="s">
        <v>247</v>
      </c>
      <c r="X177" s="61" t="s">
        <v>805</v>
      </c>
      <c r="Y177" s="70" t="s">
        <v>116</v>
      </c>
      <c r="Z177" s="71"/>
      <c r="AA177" s="63" t="s">
        <v>92</v>
      </c>
      <c r="AB177" s="71"/>
      <c r="AC177" s="153"/>
      <c r="AD177" s="65"/>
      <c r="AE177" s="46"/>
      <c r="AF177" s="46"/>
    </row>
    <row r="178" spans="1:32" s="37" customFormat="1" ht="22.5" customHeight="1">
      <c r="A178" s="46">
        <v>572</v>
      </c>
      <c r="B178" s="46" t="s">
        <v>99</v>
      </c>
      <c r="C178" s="46">
        <v>88</v>
      </c>
      <c r="D178" s="46" t="s">
        <v>94</v>
      </c>
      <c r="E178" s="47" t="str">
        <f t="shared" si="16"/>
        <v>あやめ-88-B</v>
      </c>
      <c r="F178" s="48" t="s">
        <v>92</v>
      </c>
      <c r="G178" s="49"/>
      <c r="H178" s="50" t="s">
        <v>248</v>
      </c>
      <c r="I178" s="51" t="s">
        <v>750</v>
      </c>
      <c r="J178" s="52">
        <v>16355</v>
      </c>
      <c r="K178" s="53" t="str">
        <f t="shared" si="17"/>
        <v>66歳</v>
      </c>
      <c r="L178" s="54" t="s">
        <v>154</v>
      </c>
      <c r="M178" s="55">
        <f t="shared" si="18"/>
      </c>
      <c r="N178" s="56" t="str">
        <f t="shared" si="19"/>
        <v>徳島:</v>
      </c>
      <c r="O178" s="57">
        <v>36</v>
      </c>
      <c r="P178" s="58">
        <f t="shared" si="20"/>
      </c>
      <c r="Q178" s="58">
        <f t="shared" si="21"/>
      </c>
      <c r="R178" s="58">
        <f t="shared" si="22"/>
      </c>
      <c r="S178" s="58">
        <f t="shared" si="23"/>
      </c>
      <c r="T178" s="59"/>
      <c r="U178" s="59" t="s">
        <v>92</v>
      </c>
      <c r="V178" s="59" t="s">
        <v>521</v>
      </c>
      <c r="W178" s="60" t="s">
        <v>247</v>
      </c>
      <c r="X178" s="61" t="s">
        <v>188</v>
      </c>
      <c r="Y178" s="62" t="s">
        <v>116</v>
      </c>
      <c r="Z178" s="67"/>
      <c r="AA178" s="63" t="s">
        <v>92</v>
      </c>
      <c r="AB178" s="71"/>
      <c r="AC178" s="153"/>
      <c r="AD178" s="65"/>
      <c r="AE178" s="46"/>
      <c r="AF178" s="46"/>
    </row>
    <row r="179" spans="1:32" s="37" customFormat="1" ht="22.5" customHeight="1">
      <c r="A179" s="46">
        <v>703</v>
      </c>
      <c r="B179" s="46" t="s">
        <v>99</v>
      </c>
      <c r="C179" s="46">
        <v>89</v>
      </c>
      <c r="D179" s="46" t="s">
        <v>91</v>
      </c>
      <c r="E179" s="47" t="str">
        <f t="shared" si="16"/>
        <v>あやめ-89-A</v>
      </c>
      <c r="F179" s="48" t="s">
        <v>92</v>
      </c>
      <c r="G179" s="48"/>
      <c r="H179" s="66" t="s">
        <v>57</v>
      </c>
      <c r="I179" s="51" t="s">
        <v>543</v>
      </c>
      <c r="J179" s="52">
        <v>18152</v>
      </c>
      <c r="K179" s="53" t="str">
        <f t="shared" si="17"/>
        <v>61歳</v>
      </c>
      <c r="L179" s="55" t="s">
        <v>83</v>
      </c>
      <c r="M179" s="55">
        <f t="shared" si="18"/>
      </c>
      <c r="N179" s="56" t="str">
        <f t="shared" si="19"/>
        <v>愛知:</v>
      </c>
      <c r="O179" s="57">
        <v>23</v>
      </c>
      <c r="P179" s="58">
        <f t="shared" si="20"/>
      </c>
      <c r="Q179" s="58">
        <f t="shared" si="21"/>
      </c>
      <c r="R179" s="58">
        <f t="shared" si="22"/>
      </c>
      <c r="S179" s="58">
        <f t="shared" si="23"/>
      </c>
      <c r="T179" s="67"/>
      <c r="U179" s="59" t="s">
        <v>92</v>
      </c>
      <c r="V179" s="67" t="s">
        <v>86</v>
      </c>
      <c r="W179" s="68" t="s">
        <v>58</v>
      </c>
      <c r="X179" s="61" t="s">
        <v>805</v>
      </c>
      <c r="Y179" s="70" t="s">
        <v>116</v>
      </c>
      <c r="Z179" s="71"/>
      <c r="AA179" s="63" t="s">
        <v>92</v>
      </c>
      <c r="AB179" s="71"/>
      <c r="AC179" s="153"/>
      <c r="AD179" s="65"/>
      <c r="AE179" s="46"/>
      <c r="AF179" s="46"/>
    </row>
    <row r="180" spans="1:32" s="37" customFormat="1" ht="22.5" customHeight="1">
      <c r="A180" s="46">
        <v>566</v>
      </c>
      <c r="B180" s="46" t="s">
        <v>99</v>
      </c>
      <c r="C180" s="46">
        <v>89</v>
      </c>
      <c r="D180" s="46" t="s">
        <v>94</v>
      </c>
      <c r="E180" s="47" t="str">
        <f t="shared" si="16"/>
        <v>あやめ-89-B</v>
      </c>
      <c r="F180" s="48" t="s">
        <v>92</v>
      </c>
      <c r="G180" s="49"/>
      <c r="H180" s="50" t="s">
        <v>540</v>
      </c>
      <c r="I180" s="51" t="s">
        <v>541</v>
      </c>
      <c r="J180" s="52">
        <v>18220</v>
      </c>
      <c r="K180" s="53" t="str">
        <f t="shared" si="17"/>
        <v>61歳</v>
      </c>
      <c r="L180" s="54" t="s">
        <v>83</v>
      </c>
      <c r="M180" s="55">
        <f t="shared" si="18"/>
      </c>
      <c r="N180" s="56" t="str">
        <f t="shared" si="19"/>
        <v>愛知:</v>
      </c>
      <c r="O180" s="57">
        <v>23</v>
      </c>
      <c r="P180" s="58">
        <f t="shared" si="20"/>
      </c>
      <c r="Q180" s="58">
        <f t="shared" si="21"/>
      </c>
      <c r="R180" s="58">
        <f t="shared" si="22"/>
      </c>
      <c r="S180" s="58">
        <f t="shared" si="23"/>
      </c>
      <c r="T180" s="59"/>
      <c r="U180" s="59" t="s">
        <v>92</v>
      </c>
      <c r="V180" s="59" t="s">
        <v>86</v>
      </c>
      <c r="W180" s="60" t="s">
        <v>58</v>
      </c>
      <c r="X180" s="61" t="s">
        <v>805</v>
      </c>
      <c r="Y180" s="62" t="s">
        <v>116</v>
      </c>
      <c r="Z180" s="46"/>
      <c r="AA180" s="63" t="s">
        <v>92</v>
      </c>
      <c r="AB180" s="46"/>
      <c r="AC180" s="153"/>
      <c r="AD180" s="65"/>
      <c r="AE180" s="46"/>
      <c r="AF180" s="46"/>
    </row>
    <row r="181" spans="1:32" s="37" customFormat="1" ht="22.5" customHeight="1">
      <c r="A181" s="46">
        <v>679</v>
      </c>
      <c r="B181" s="46" t="s">
        <v>99</v>
      </c>
      <c r="C181" s="46">
        <v>90</v>
      </c>
      <c r="D181" s="46" t="s">
        <v>91</v>
      </c>
      <c r="E181" s="47" t="str">
        <f t="shared" si="16"/>
        <v>あやめ-90-A</v>
      </c>
      <c r="F181" s="48" t="s">
        <v>92</v>
      </c>
      <c r="G181" s="48"/>
      <c r="H181" s="66" t="s">
        <v>249</v>
      </c>
      <c r="I181" s="51" t="s">
        <v>788</v>
      </c>
      <c r="J181" s="52">
        <v>18506</v>
      </c>
      <c r="K181" s="53" t="str">
        <f t="shared" si="17"/>
        <v>60歳</v>
      </c>
      <c r="L181" s="55" t="s">
        <v>179</v>
      </c>
      <c r="M181" s="55" t="str">
        <f t="shared" si="18"/>
        <v>還暦</v>
      </c>
      <c r="N181" s="56" t="str">
        <f t="shared" si="19"/>
        <v>宮崎:還暦</v>
      </c>
      <c r="O181" s="57">
        <v>45</v>
      </c>
      <c r="P181" s="58">
        <f t="shared" si="20"/>
      </c>
      <c r="Q181" s="58">
        <f t="shared" si="21"/>
      </c>
      <c r="R181" s="58">
        <f t="shared" si="22"/>
      </c>
      <c r="S181" s="58" t="str">
        <f t="shared" si="23"/>
        <v>○</v>
      </c>
      <c r="T181" s="67"/>
      <c r="U181" s="59" t="s">
        <v>92</v>
      </c>
      <c r="V181" s="67"/>
      <c r="W181" s="68"/>
      <c r="X181" s="61" t="s">
        <v>805</v>
      </c>
      <c r="Y181" s="70" t="s">
        <v>116</v>
      </c>
      <c r="Z181" s="71"/>
      <c r="AA181" s="63" t="s">
        <v>92</v>
      </c>
      <c r="AB181" s="71"/>
      <c r="AC181" s="153"/>
      <c r="AD181" s="65"/>
      <c r="AE181" s="46"/>
      <c r="AF181" s="46"/>
    </row>
    <row r="182" spans="1:32" s="37" customFormat="1" ht="22.5" customHeight="1">
      <c r="A182" s="46">
        <v>743</v>
      </c>
      <c r="B182" s="46" t="s">
        <v>99</v>
      </c>
      <c r="C182" s="46">
        <v>90</v>
      </c>
      <c r="D182" s="46" t="s">
        <v>94</v>
      </c>
      <c r="E182" s="47" t="str">
        <f t="shared" si="16"/>
        <v>あやめ-90-B</v>
      </c>
      <c r="F182" s="48" t="s">
        <v>92</v>
      </c>
      <c r="G182" s="49"/>
      <c r="H182" s="50" t="s">
        <v>250</v>
      </c>
      <c r="I182" s="51" t="s">
        <v>791</v>
      </c>
      <c r="J182" s="52">
        <v>17779</v>
      </c>
      <c r="K182" s="53" t="str">
        <f t="shared" si="17"/>
        <v>62歳</v>
      </c>
      <c r="L182" s="54" t="s">
        <v>179</v>
      </c>
      <c r="M182" s="55">
        <f t="shared" si="18"/>
      </c>
      <c r="N182" s="56" t="str">
        <f t="shared" si="19"/>
        <v>宮崎:</v>
      </c>
      <c r="O182" s="57">
        <v>45</v>
      </c>
      <c r="P182" s="58">
        <f t="shared" si="20"/>
      </c>
      <c r="Q182" s="58">
        <f t="shared" si="21"/>
      </c>
      <c r="R182" s="58">
        <f t="shared" si="22"/>
      </c>
      <c r="S182" s="58">
        <f t="shared" si="23"/>
      </c>
      <c r="T182" s="59"/>
      <c r="U182" s="59" t="s">
        <v>92</v>
      </c>
      <c r="V182" s="59"/>
      <c r="W182" s="60"/>
      <c r="X182" s="61" t="s">
        <v>805</v>
      </c>
      <c r="Y182" s="62" t="s">
        <v>116</v>
      </c>
      <c r="Z182" s="46"/>
      <c r="AA182" s="63" t="s">
        <v>92</v>
      </c>
      <c r="AB182" s="46"/>
      <c r="AC182" s="153"/>
      <c r="AD182" s="65"/>
      <c r="AE182" s="46"/>
      <c r="AF182" s="46"/>
    </row>
    <row r="183" spans="1:32" s="37" customFormat="1" ht="22.5" customHeight="1">
      <c r="A183" s="46">
        <v>863</v>
      </c>
      <c r="B183" s="46" t="s">
        <v>99</v>
      </c>
      <c r="C183" s="46">
        <v>91</v>
      </c>
      <c r="D183" s="46" t="s">
        <v>91</v>
      </c>
      <c r="E183" s="47" t="str">
        <f t="shared" si="16"/>
        <v>あやめ-91-A</v>
      </c>
      <c r="F183" s="48" t="s">
        <v>92</v>
      </c>
      <c r="G183" s="48"/>
      <c r="H183" s="66" t="s">
        <v>251</v>
      </c>
      <c r="I183" s="51" t="s">
        <v>699</v>
      </c>
      <c r="J183" s="52">
        <v>17558</v>
      </c>
      <c r="K183" s="53" t="str">
        <f t="shared" si="17"/>
        <v>63歳</v>
      </c>
      <c r="L183" s="55" t="s">
        <v>137</v>
      </c>
      <c r="M183" s="55">
        <f t="shared" si="18"/>
      </c>
      <c r="N183" s="56" t="str">
        <f t="shared" si="19"/>
        <v>鳥取:</v>
      </c>
      <c r="O183" s="57">
        <v>31</v>
      </c>
      <c r="P183" s="58">
        <f t="shared" si="20"/>
      </c>
      <c r="Q183" s="58">
        <f t="shared" si="21"/>
      </c>
      <c r="R183" s="58">
        <f t="shared" si="22"/>
      </c>
      <c r="S183" s="58">
        <f t="shared" si="23"/>
      </c>
      <c r="T183" s="67" t="s">
        <v>92</v>
      </c>
      <c r="U183" s="59"/>
      <c r="V183" s="67"/>
      <c r="W183" s="68"/>
      <c r="X183" s="61"/>
      <c r="Y183" s="70" t="s">
        <v>116</v>
      </c>
      <c r="Z183" s="71"/>
      <c r="AA183" s="63" t="s">
        <v>92</v>
      </c>
      <c r="AB183" s="71"/>
      <c r="AC183" s="153"/>
      <c r="AD183" s="65"/>
      <c r="AE183" s="46"/>
      <c r="AF183" s="46"/>
    </row>
    <row r="184" spans="1:32" s="37" customFormat="1" ht="22.5" customHeight="1">
      <c r="A184" s="46">
        <v>658</v>
      </c>
      <c r="B184" s="46" t="s">
        <v>99</v>
      </c>
      <c r="C184" s="46">
        <v>91</v>
      </c>
      <c r="D184" s="46" t="s">
        <v>94</v>
      </c>
      <c r="E184" s="47" t="str">
        <f t="shared" si="16"/>
        <v>あやめ-91-B</v>
      </c>
      <c r="F184" s="48" t="s">
        <v>92</v>
      </c>
      <c r="G184" s="49"/>
      <c r="H184" s="50" t="s">
        <v>252</v>
      </c>
      <c r="I184" s="51" t="s">
        <v>717</v>
      </c>
      <c r="J184" s="52">
        <v>17937</v>
      </c>
      <c r="K184" s="53" t="str">
        <f t="shared" si="17"/>
        <v>62歳</v>
      </c>
      <c r="L184" s="54" t="s">
        <v>120</v>
      </c>
      <c r="M184" s="55">
        <f t="shared" si="18"/>
      </c>
      <c r="N184" s="56" t="str">
        <f t="shared" si="19"/>
        <v>島根:</v>
      </c>
      <c r="O184" s="57">
        <v>32</v>
      </c>
      <c r="P184" s="58">
        <f t="shared" si="20"/>
      </c>
      <c r="Q184" s="58">
        <f t="shared" si="21"/>
      </c>
      <c r="R184" s="58">
        <f t="shared" si="22"/>
      </c>
      <c r="S184" s="58">
        <f t="shared" si="23"/>
      </c>
      <c r="T184" s="59" t="s">
        <v>92</v>
      </c>
      <c r="U184" s="59"/>
      <c r="V184" s="59"/>
      <c r="W184" s="60"/>
      <c r="X184" s="61" t="s">
        <v>805</v>
      </c>
      <c r="Y184" s="62" t="s">
        <v>116</v>
      </c>
      <c r="Z184" s="46" t="s">
        <v>121</v>
      </c>
      <c r="AA184" s="63" t="s">
        <v>92</v>
      </c>
      <c r="AB184" s="46" t="s">
        <v>121</v>
      </c>
      <c r="AC184" s="153"/>
      <c r="AD184" s="65"/>
      <c r="AE184" s="46"/>
      <c r="AF184" s="46"/>
    </row>
    <row r="185" spans="1:32" s="37" customFormat="1" ht="22.5" customHeight="1">
      <c r="A185" s="46">
        <v>788</v>
      </c>
      <c r="B185" s="46" t="s">
        <v>99</v>
      </c>
      <c r="C185" s="46">
        <v>92</v>
      </c>
      <c r="D185" s="46" t="s">
        <v>91</v>
      </c>
      <c r="E185" s="47" t="str">
        <f t="shared" si="16"/>
        <v>あやめ-92-A</v>
      </c>
      <c r="F185" s="48" t="s">
        <v>92</v>
      </c>
      <c r="G185" s="48"/>
      <c r="H185" s="66" t="s">
        <v>253</v>
      </c>
      <c r="I185" s="51" t="s">
        <v>624</v>
      </c>
      <c r="J185" s="52">
        <v>17499</v>
      </c>
      <c r="K185" s="53" t="str">
        <f t="shared" si="17"/>
        <v>63歳</v>
      </c>
      <c r="L185" s="55" t="s">
        <v>603</v>
      </c>
      <c r="M185" s="55">
        <f t="shared" si="18"/>
      </c>
      <c r="N185" s="56" t="str">
        <f t="shared" si="19"/>
        <v>大阪:</v>
      </c>
      <c r="O185" s="57">
        <v>27</v>
      </c>
      <c r="P185" s="58">
        <f t="shared" si="20"/>
      </c>
      <c r="Q185" s="58">
        <f t="shared" si="21"/>
      </c>
      <c r="R185" s="58">
        <f t="shared" si="22"/>
      </c>
      <c r="S185" s="58">
        <f t="shared" si="23"/>
      </c>
      <c r="T185" s="67" t="s">
        <v>92</v>
      </c>
      <c r="U185" s="59"/>
      <c r="V185" s="67"/>
      <c r="W185" s="68"/>
      <c r="X185" s="61" t="s">
        <v>805</v>
      </c>
      <c r="Y185" s="70" t="s">
        <v>116</v>
      </c>
      <c r="Z185" s="71"/>
      <c r="AA185" s="63" t="s">
        <v>92</v>
      </c>
      <c r="AB185" s="71"/>
      <c r="AC185" s="153"/>
      <c r="AD185" s="65"/>
      <c r="AE185" s="46"/>
      <c r="AF185" s="46"/>
    </row>
    <row r="186" spans="1:32" s="37" customFormat="1" ht="22.5" customHeight="1">
      <c r="A186" s="46">
        <v>657</v>
      </c>
      <c r="B186" s="46" t="s">
        <v>99</v>
      </c>
      <c r="C186" s="46">
        <v>92</v>
      </c>
      <c r="D186" s="46" t="s">
        <v>94</v>
      </c>
      <c r="E186" s="47" t="str">
        <f t="shared" si="16"/>
        <v>あやめ-92-B</v>
      </c>
      <c r="F186" s="48" t="s">
        <v>92</v>
      </c>
      <c r="G186" s="49"/>
      <c r="H186" s="50" t="s">
        <v>254</v>
      </c>
      <c r="I186" s="51" t="s">
        <v>632</v>
      </c>
      <c r="J186" s="52">
        <v>17270</v>
      </c>
      <c r="K186" s="53" t="str">
        <f t="shared" si="17"/>
        <v>63歳</v>
      </c>
      <c r="L186" s="54" t="s">
        <v>603</v>
      </c>
      <c r="M186" s="55">
        <f t="shared" si="18"/>
      </c>
      <c r="N186" s="56" t="str">
        <f t="shared" si="19"/>
        <v>大阪:</v>
      </c>
      <c r="O186" s="57">
        <v>27</v>
      </c>
      <c r="P186" s="58">
        <f t="shared" si="20"/>
      </c>
      <c r="Q186" s="58">
        <f t="shared" si="21"/>
      </c>
      <c r="R186" s="58">
        <f t="shared" si="22"/>
      </c>
      <c r="S186" s="58">
        <f t="shared" si="23"/>
      </c>
      <c r="T186" s="59" t="s">
        <v>92</v>
      </c>
      <c r="U186" s="59"/>
      <c r="V186" s="59"/>
      <c r="W186" s="60"/>
      <c r="X186" s="61" t="s">
        <v>805</v>
      </c>
      <c r="Y186" s="62" t="s">
        <v>116</v>
      </c>
      <c r="Z186" s="46"/>
      <c r="AA186" s="63" t="s">
        <v>92</v>
      </c>
      <c r="AB186" s="46"/>
      <c r="AC186" s="153"/>
      <c r="AD186" s="65"/>
      <c r="AE186" s="46"/>
      <c r="AF186" s="46"/>
    </row>
    <row r="187" spans="1:32" s="37" customFormat="1" ht="22.5" customHeight="1">
      <c r="A187" s="46">
        <v>603</v>
      </c>
      <c r="B187" s="46" t="s">
        <v>99</v>
      </c>
      <c r="C187" s="46">
        <v>93</v>
      </c>
      <c r="D187" s="46" t="s">
        <v>91</v>
      </c>
      <c r="E187" s="47" t="str">
        <f t="shared" si="16"/>
        <v>あやめ-93-A</v>
      </c>
      <c r="F187" s="48" t="s">
        <v>92</v>
      </c>
      <c r="G187" s="48"/>
      <c r="H187" s="66" t="s">
        <v>46</v>
      </c>
      <c r="I187" s="51" t="s">
        <v>498</v>
      </c>
      <c r="J187" s="52">
        <v>17220</v>
      </c>
      <c r="K187" s="53" t="str">
        <f t="shared" si="17"/>
        <v>64歳</v>
      </c>
      <c r="L187" s="55" t="s">
        <v>80</v>
      </c>
      <c r="M187" s="55">
        <f t="shared" si="18"/>
      </c>
      <c r="N187" s="56" t="str">
        <f t="shared" si="19"/>
        <v>神奈川:</v>
      </c>
      <c r="O187" s="57">
        <v>14</v>
      </c>
      <c r="P187" s="58">
        <f t="shared" si="20"/>
      </c>
      <c r="Q187" s="58">
        <f t="shared" si="21"/>
      </c>
      <c r="R187" s="58">
        <f t="shared" si="22"/>
      </c>
      <c r="S187" s="58">
        <f t="shared" si="23"/>
      </c>
      <c r="T187" s="67"/>
      <c r="U187" s="59" t="s">
        <v>92</v>
      </c>
      <c r="V187" s="67" t="s">
        <v>99</v>
      </c>
      <c r="W187" s="68"/>
      <c r="X187" s="61" t="s">
        <v>805</v>
      </c>
      <c r="Y187" s="70" t="s">
        <v>116</v>
      </c>
      <c r="Z187" s="71"/>
      <c r="AA187" s="63" t="s">
        <v>92</v>
      </c>
      <c r="AB187" s="71"/>
      <c r="AC187" s="153"/>
      <c r="AD187" s="65"/>
      <c r="AE187" s="46"/>
      <c r="AF187" s="46"/>
    </row>
    <row r="188" spans="1:32" s="37" customFormat="1" ht="22.5" customHeight="1">
      <c r="A188" s="46">
        <v>632</v>
      </c>
      <c r="B188" s="46" t="s">
        <v>99</v>
      </c>
      <c r="C188" s="46">
        <v>93</v>
      </c>
      <c r="D188" s="46" t="s">
        <v>94</v>
      </c>
      <c r="E188" s="47" t="str">
        <f t="shared" si="16"/>
        <v>あやめ-93-B</v>
      </c>
      <c r="F188" s="48" t="s">
        <v>92</v>
      </c>
      <c r="G188" s="49"/>
      <c r="H188" s="50" t="s">
        <v>500</v>
      </c>
      <c r="I188" s="51" t="s">
        <v>501</v>
      </c>
      <c r="J188" s="52">
        <v>14843</v>
      </c>
      <c r="K188" s="53" t="str">
        <f t="shared" si="17"/>
        <v>70歳</v>
      </c>
      <c r="L188" s="54" t="s">
        <v>80</v>
      </c>
      <c r="M188" s="55" t="str">
        <f t="shared" si="18"/>
        <v>古希</v>
      </c>
      <c r="N188" s="56" t="str">
        <f t="shared" si="19"/>
        <v>神奈川:古希</v>
      </c>
      <c r="O188" s="57">
        <v>14</v>
      </c>
      <c r="P188" s="58">
        <f t="shared" si="20"/>
      </c>
      <c r="Q188" s="58">
        <f t="shared" si="21"/>
      </c>
      <c r="R188" s="58" t="str">
        <f t="shared" si="22"/>
        <v>○</v>
      </c>
      <c r="S188" s="58">
        <f t="shared" si="23"/>
      </c>
      <c r="T188" s="59"/>
      <c r="U188" s="59" t="s">
        <v>92</v>
      </c>
      <c r="V188" s="59" t="s">
        <v>99</v>
      </c>
      <c r="W188" s="60"/>
      <c r="X188" s="61" t="s">
        <v>805</v>
      </c>
      <c r="Y188" s="62" t="s">
        <v>116</v>
      </c>
      <c r="Z188" s="46"/>
      <c r="AA188" s="63" t="s">
        <v>92</v>
      </c>
      <c r="AB188" s="46"/>
      <c r="AC188" s="153"/>
      <c r="AD188" s="65"/>
      <c r="AE188" s="46"/>
      <c r="AF188" s="46"/>
    </row>
    <row r="189" spans="1:32" s="37" customFormat="1" ht="22.5" customHeight="1">
      <c r="A189" s="46">
        <v>587</v>
      </c>
      <c r="B189" s="46" t="s">
        <v>99</v>
      </c>
      <c r="C189" s="46">
        <v>94</v>
      </c>
      <c r="D189" s="46" t="s">
        <v>91</v>
      </c>
      <c r="E189" s="47" t="str">
        <f t="shared" si="16"/>
        <v>あやめ-94-A</v>
      </c>
      <c r="F189" s="48" t="s">
        <v>92</v>
      </c>
      <c r="G189" s="48"/>
      <c r="H189" s="66" t="s">
        <v>61</v>
      </c>
      <c r="I189" s="51" t="s">
        <v>528</v>
      </c>
      <c r="J189" s="52">
        <v>17961</v>
      </c>
      <c r="K189" s="53" t="str">
        <f t="shared" si="17"/>
        <v>62歳</v>
      </c>
      <c r="L189" s="55" t="s">
        <v>60</v>
      </c>
      <c r="M189" s="55">
        <f t="shared" si="18"/>
      </c>
      <c r="N189" s="56" t="str">
        <f t="shared" si="19"/>
        <v>岐阜:</v>
      </c>
      <c r="O189" s="57">
        <v>21</v>
      </c>
      <c r="P189" s="58">
        <f t="shared" si="20"/>
      </c>
      <c r="Q189" s="58">
        <f t="shared" si="21"/>
      </c>
      <c r="R189" s="58">
        <f t="shared" si="22"/>
      </c>
      <c r="S189" s="58">
        <f t="shared" si="23"/>
      </c>
      <c r="T189" s="67" t="s">
        <v>92</v>
      </c>
      <c r="U189" s="59"/>
      <c r="V189" s="67"/>
      <c r="W189" s="68"/>
      <c r="X189" s="61" t="s">
        <v>805</v>
      </c>
      <c r="Y189" s="70" t="s">
        <v>116</v>
      </c>
      <c r="Z189" s="71"/>
      <c r="AA189" s="63" t="s">
        <v>92</v>
      </c>
      <c r="AB189" s="71"/>
      <c r="AC189" s="153"/>
      <c r="AD189" s="65"/>
      <c r="AE189" s="46"/>
      <c r="AF189" s="46"/>
    </row>
    <row r="190" spans="1:32" s="37" customFormat="1" ht="22.5" customHeight="1">
      <c r="A190" s="46">
        <v>604</v>
      </c>
      <c r="B190" s="46" t="s">
        <v>99</v>
      </c>
      <c r="C190" s="46">
        <v>94</v>
      </c>
      <c r="D190" s="46" t="s">
        <v>94</v>
      </c>
      <c r="E190" s="47" t="str">
        <f t="shared" si="16"/>
        <v>あやめ-94-B</v>
      </c>
      <c r="F190" s="48" t="s">
        <v>92</v>
      </c>
      <c r="G190" s="49"/>
      <c r="H190" s="50" t="s">
        <v>255</v>
      </c>
      <c r="I190" s="51" t="s">
        <v>527</v>
      </c>
      <c r="J190" s="52">
        <v>16702</v>
      </c>
      <c r="K190" s="53" t="str">
        <f t="shared" si="17"/>
        <v>65歳</v>
      </c>
      <c r="L190" s="54" t="s">
        <v>60</v>
      </c>
      <c r="M190" s="55">
        <f t="shared" si="18"/>
      </c>
      <c r="N190" s="56" t="str">
        <f t="shared" si="19"/>
        <v>岐阜:</v>
      </c>
      <c r="O190" s="57">
        <v>21</v>
      </c>
      <c r="P190" s="58">
        <f t="shared" si="20"/>
      </c>
      <c r="Q190" s="58">
        <f t="shared" si="21"/>
      </c>
      <c r="R190" s="58">
        <f t="shared" si="22"/>
      </c>
      <c r="S190" s="58">
        <f t="shared" si="23"/>
      </c>
      <c r="T190" s="59" t="s">
        <v>92</v>
      </c>
      <c r="U190" s="59"/>
      <c r="V190" s="59"/>
      <c r="W190" s="60"/>
      <c r="X190" s="61" t="s">
        <v>805</v>
      </c>
      <c r="Y190" s="62" t="s">
        <v>116</v>
      </c>
      <c r="Z190" s="46"/>
      <c r="AA190" s="63" t="s">
        <v>92</v>
      </c>
      <c r="AB190" s="46"/>
      <c r="AC190" s="153"/>
      <c r="AD190" s="65"/>
      <c r="AE190" s="46"/>
      <c r="AF190" s="46"/>
    </row>
    <row r="191" spans="1:32" s="37" customFormat="1" ht="22.5" customHeight="1">
      <c r="A191" s="46">
        <v>804</v>
      </c>
      <c r="B191" s="46" t="s">
        <v>99</v>
      </c>
      <c r="C191" s="46">
        <v>95</v>
      </c>
      <c r="D191" s="46" t="s">
        <v>91</v>
      </c>
      <c r="E191" s="47" t="str">
        <f t="shared" si="16"/>
        <v>あやめ-95-A</v>
      </c>
      <c r="F191" s="48" t="s">
        <v>92</v>
      </c>
      <c r="G191" s="48"/>
      <c r="H191" s="66" t="s">
        <v>256</v>
      </c>
      <c r="I191" s="51" t="s">
        <v>257</v>
      </c>
      <c r="J191" s="52">
        <v>18183</v>
      </c>
      <c r="K191" s="53" t="str">
        <f t="shared" si="17"/>
        <v>61歳</v>
      </c>
      <c r="L191" s="55" t="s">
        <v>131</v>
      </c>
      <c r="M191" s="55">
        <f t="shared" si="18"/>
      </c>
      <c r="N191" s="56" t="str">
        <f t="shared" si="19"/>
        <v>兵庫:</v>
      </c>
      <c r="O191" s="57">
        <v>28</v>
      </c>
      <c r="P191" s="58">
        <f t="shared" si="20"/>
      </c>
      <c r="Q191" s="58">
        <f t="shared" si="21"/>
      </c>
      <c r="R191" s="58">
        <f t="shared" si="22"/>
      </c>
      <c r="S191" s="58">
        <f t="shared" si="23"/>
      </c>
      <c r="T191" s="67"/>
      <c r="U191" s="59" t="s">
        <v>92</v>
      </c>
      <c r="V191" s="67" t="s">
        <v>114</v>
      </c>
      <c r="W191" s="68"/>
      <c r="X191" s="61" t="s">
        <v>805</v>
      </c>
      <c r="Y191" s="70" t="s">
        <v>116</v>
      </c>
      <c r="Z191" s="71"/>
      <c r="AA191" s="63" t="s">
        <v>92</v>
      </c>
      <c r="AB191" s="71"/>
      <c r="AC191" s="153"/>
      <c r="AD191" s="65"/>
      <c r="AE191" s="46"/>
      <c r="AF191" s="46"/>
    </row>
    <row r="192" spans="1:32" s="37" customFormat="1" ht="22.5" customHeight="1">
      <c r="A192" s="46">
        <v>869</v>
      </c>
      <c r="B192" s="46" t="s">
        <v>99</v>
      </c>
      <c r="C192" s="46">
        <v>95</v>
      </c>
      <c r="D192" s="46" t="s">
        <v>94</v>
      </c>
      <c r="E192" s="47" t="str">
        <f t="shared" si="16"/>
        <v>あやめ-95-B</v>
      </c>
      <c r="F192" s="48" t="s">
        <v>92</v>
      </c>
      <c r="G192" s="49"/>
      <c r="H192" s="50" t="s">
        <v>258</v>
      </c>
      <c r="I192" s="51" t="s">
        <v>259</v>
      </c>
      <c r="J192" s="52">
        <v>18605</v>
      </c>
      <c r="K192" s="53" t="str">
        <f t="shared" si="17"/>
        <v>60歳</v>
      </c>
      <c r="L192" s="54" t="s">
        <v>131</v>
      </c>
      <c r="M192" s="55" t="str">
        <f t="shared" si="18"/>
        <v>還暦</v>
      </c>
      <c r="N192" s="56" t="str">
        <f t="shared" si="19"/>
        <v>兵庫:還暦</v>
      </c>
      <c r="O192" s="57">
        <v>28</v>
      </c>
      <c r="P192" s="58">
        <f t="shared" si="20"/>
      </c>
      <c r="Q192" s="58">
        <f t="shared" si="21"/>
      </c>
      <c r="R192" s="58">
        <f t="shared" si="22"/>
      </c>
      <c r="S192" s="58" t="str">
        <f t="shared" si="23"/>
        <v>○</v>
      </c>
      <c r="T192" s="59"/>
      <c r="U192" s="59" t="s">
        <v>92</v>
      </c>
      <c r="V192" s="59" t="s">
        <v>161</v>
      </c>
      <c r="W192" s="60"/>
      <c r="X192" s="61" t="s">
        <v>805</v>
      </c>
      <c r="Y192" s="62" t="s">
        <v>116</v>
      </c>
      <c r="Z192" s="46"/>
      <c r="AA192" s="63" t="s">
        <v>92</v>
      </c>
      <c r="AB192" s="46"/>
      <c r="AC192" s="153"/>
      <c r="AD192" s="65"/>
      <c r="AE192" s="46"/>
      <c r="AF192" s="46"/>
    </row>
    <row r="193" spans="1:32" s="37" customFormat="1" ht="22.5" customHeight="1">
      <c r="A193" s="46">
        <v>870</v>
      </c>
      <c r="B193" s="155" t="s">
        <v>99</v>
      </c>
      <c r="C193" s="155">
        <v>96</v>
      </c>
      <c r="D193" s="46" t="s">
        <v>91</v>
      </c>
      <c r="E193" s="47" t="str">
        <f t="shared" si="16"/>
        <v>あやめ-96-A</v>
      </c>
      <c r="F193" s="48" t="s">
        <v>92</v>
      </c>
      <c r="G193" s="48"/>
      <c r="H193" s="161" t="s">
        <v>260</v>
      </c>
      <c r="I193" s="157" t="s">
        <v>827</v>
      </c>
      <c r="J193" s="52">
        <v>17481</v>
      </c>
      <c r="K193" s="53" t="str">
        <f t="shared" si="17"/>
        <v>63歳</v>
      </c>
      <c r="L193" s="162" t="s">
        <v>149</v>
      </c>
      <c r="M193" s="55">
        <f t="shared" si="18"/>
      </c>
      <c r="N193" s="56" t="str">
        <f t="shared" si="19"/>
        <v>広島:</v>
      </c>
      <c r="O193" s="57">
        <v>34</v>
      </c>
      <c r="P193" s="58">
        <f t="shared" si="20"/>
      </c>
      <c r="Q193" s="58">
        <f t="shared" si="21"/>
      </c>
      <c r="R193" s="58">
        <f t="shared" si="22"/>
      </c>
      <c r="S193" s="58">
        <f t="shared" si="23"/>
      </c>
      <c r="T193" s="67" t="s">
        <v>92</v>
      </c>
      <c r="U193" s="59"/>
      <c r="V193" s="67"/>
      <c r="W193" s="68"/>
      <c r="X193" s="158" t="s">
        <v>805</v>
      </c>
      <c r="Y193" s="70" t="s">
        <v>116</v>
      </c>
      <c r="Z193" s="162"/>
      <c r="AA193" s="63" t="s">
        <v>92</v>
      </c>
      <c r="AB193" s="71"/>
      <c r="AC193" s="159" t="s">
        <v>828</v>
      </c>
      <c r="AD193" s="65"/>
      <c r="AE193" s="46"/>
      <c r="AF193" s="46"/>
    </row>
    <row r="194" spans="1:32" s="37" customFormat="1" ht="22.5" customHeight="1">
      <c r="A194" s="46">
        <v>668</v>
      </c>
      <c r="B194" s="155" t="s">
        <v>99</v>
      </c>
      <c r="C194" s="155">
        <v>96</v>
      </c>
      <c r="D194" s="46" t="s">
        <v>94</v>
      </c>
      <c r="E194" s="47" t="str">
        <f t="shared" si="16"/>
        <v>あやめ-96-B</v>
      </c>
      <c r="F194" s="48" t="s">
        <v>92</v>
      </c>
      <c r="G194" s="49"/>
      <c r="H194" s="156" t="s">
        <v>261</v>
      </c>
      <c r="I194" s="157" t="s">
        <v>826</v>
      </c>
      <c r="J194" s="52">
        <v>17379</v>
      </c>
      <c r="K194" s="53" t="str">
        <f t="shared" si="17"/>
        <v>63歳</v>
      </c>
      <c r="L194" s="155" t="s">
        <v>149</v>
      </c>
      <c r="M194" s="55">
        <f t="shared" si="18"/>
      </c>
      <c r="N194" s="56" t="str">
        <f t="shared" si="19"/>
        <v>広島:</v>
      </c>
      <c r="O194" s="57">
        <v>34</v>
      </c>
      <c r="P194" s="58">
        <f t="shared" si="20"/>
      </c>
      <c r="Q194" s="58">
        <f t="shared" si="21"/>
      </c>
      <c r="R194" s="58">
        <f t="shared" si="22"/>
      </c>
      <c r="S194" s="58">
        <f t="shared" si="23"/>
      </c>
      <c r="T194" s="59" t="s">
        <v>92</v>
      </c>
      <c r="U194" s="59"/>
      <c r="V194" s="59"/>
      <c r="W194" s="60"/>
      <c r="X194" s="158" t="s">
        <v>805</v>
      </c>
      <c r="Y194" s="62" t="s">
        <v>116</v>
      </c>
      <c r="Z194" s="155"/>
      <c r="AA194" s="63" t="s">
        <v>92</v>
      </c>
      <c r="AB194" s="46"/>
      <c r="AC194" s="159" t="s">
        <v>828</v>
      </c>
      <c r="AD194" s="65"/>
      <c r="AE194" s="46"/>
      <c r="AF194" s="46"/>
    </row>
    <row r="195" spans="1:32" s="37" customFormat="1" ht="22.5" customHeight="1">
      <c r="A195" s="46">
        <v>764</v>
      </c>
      <c r="B195" s="46" t="s">
        <v>99</v>
      </c>
      <c r="C195" s="46">
        <v>97</v>
      </c>
      <c r="D195" s="46" t="s">
        <v>91</v>
      </c>
      <c r="E195" s="47" t="str">
        <f aca="true" t="shared" si="24" ref="E195:E258">B195&amp;"-"&amp;C195&amp;"-"&amp;D195</f>
        <v>あやめ-97-A</v>
      </c>
      <c r="F195" s="48" t="s">
        <v>92</v>
      </c>
      <c r="G195" s="48"/>
      <c r="H195" s="66" t="s">
        <v>0</v>
      </c>
      <c r="I195" s="51" t="s">
        <v>389</v>
      </c>
      <c r="J195" s="52">
        <v>18307</v>
      </c>
      <c r="K195" s="53" t="str">
        <f aca="true" t="shared" si="25" ref="K195:K258">IF(J195="","",DATEDIF(J195,"2011/4/1","y")&amp;"歳")</f>
        <v>61歳</v>
      </c>
      <c r="L195" s="55" t="s">
        <v>79</v>
      </c>
      <c r="M195" s="55">
        <f aca="true" t="shared" si="26" ref="M195:M258">IF(K195="60歳","還暦",IF(K195="70歳","古希",IF(K195="77歳","喜寿",IF(K195&gt;="80歳","長寿",""))))&amp;IF(W195="優勝",V195&amp;W195,"")</f>
      </c>
      <c r="N195" s="56" t="str">
        <f aca="true" t="shared" si="27" ref="N195:N258">L195&amp;":"&amp;M195</f>
        <v>北海道:</v>
      </c>
      <c r="O195" s="57">
        <v>1</v>
      </c>
      <c r="P195" s="58">
        <f aca="true" t="shared" si="28" ref="P195:P258">IF(K195&gt;="80歳","○","")</f>
      </c>
      <c r="Q195" s="58">
        <f aca="true" t="shared" si="29" ref="Q195:Q258">IF(K195="77歳","○","")</f>
      </c>
      <c r="R195" s="58">
        <f aca="true" t="shared" si="30" ref="R195:R258">IF(K195="70歳","○","")</f>
      </c>
      <c r="S195" s="58">
        <f aca="true" t="shared" si="31" ref="S195:S258">IF(K195="60歳","○","")</f>
      </c>
      <c r="T195" s="67"/>
      <c r="U195" s="59" t="s">
        <v>92</v>
      </c>
      <c r="V195" s="67"/>
      <c r="W195" s="68"/>
      <c r="X195" s="61" t="s">
        <v>805</v>
      </c>
      <c r="Y195" s="70" t="s">
        <v>116</v>
      </c>
      <c r="Z195" s="71"/>
      <c r="AA195" s="63" t="s">
        <v>92</v>
      </c>
      <c r="AB195" s="71"/>
      <c r="AC195" s="153"/>
      <c r="AD195" s="65"/>
      <c r="AE195" s="46"/>
      <c r="AF195" s="46"/>
    </row>
    <row r="196" spans="1:32" s="37" customFormat="1" ht="22.5" customHeight="1">
      <c r="A196" s="46">
        <v>840</v>
      </c>
      <c r="B196" s="46" t="s">
        <v>99</v>
      </c>
      <c r="C196" s="46">
        <v>97</v>
      </c>
      <c r="D196" s="46" t="s">
        <v>94</v>
      </c>
      <c r="E196" s="47" t="str">
        <f t="shared" si="24"/>
        <v>あやめ-97-B</v>
      </c>
      <c r="F196" s="48" t="s">
        <v>92</v>
      </c>
      <c r="G196" s="49"/>
      <c r="H196" s="50" t="s">
        <v>386</v>
      </c>
      <c r="I196" s="51" t="s">
        <v>387</v>
      </c>
      <c r="J196" s="52">
        <v>18471</v>
      </c>
      <c r="K196" s="53" t="str">
        <f t="shared" si="25"/>
        <v>60歳</v>
      </c>
      <c r="L196" s="54" t="s">
        <v>79</v>
      </c>
      <c r="M196" s="55" t="str">
        <f t="shared" si="26"/>
        <v>還暦</v>
      </c>
      <c r="N196" s="56" t="str">
        <f t="shared" si="27"/>
        <v>北海道:還暦</v>
      </c>
      <c r="O196" s="57">
        <v>1</v>
      </c>
      <c r="P196" s="58">
        <f t="shared" si="28"/>
      </c>
      <c r="Q196" s="58">
        <f t="shared" si="29"/>
      </c>
      <c r="R196" s="58">
        <f t="shared" si="30"/>
      </c>
      <c r="S196" s="58" t="str">
        <f t="shared" si="31"/>
        <v>○</v>
      </c>
      <c r="T196" s="59"/>
      <c r="U196" s="59" t="s">
        <v>92</v>
      </c>
      <c r="V196" s="59"/>
      <c r="W196" s="60"/>
      <c r="X196" s="61" t="s">
        <v>805</v>
      </c>
      <c r="Y196" s="62" t="s">
        <v>116</v>
      </c>
      <c r="Z196" s="46"/>
      <c r="AA196" s="63" t="s">
        <v>92</v>
      </c>
      <c r="AB196" s="46"/>
      <c r="AC196" s="153"/>
      <c r="AD196" s="65"/>
      <c r="AE196" s="46"/>
      <c r="AF196" s="46"/>
    </row>
    <row r="197" spans="1:32" s="37" customFormat="1" ht="22.5" customHeight="1">
      <c r="A197" s="46">
        <v>779</v>
      </c>
      <c r="B197" s="46" t="s">
        <v>99</v>
      </c>
      <c r="C197" s="46">
        <v>98</v>
      </c>
      <c r="D197" s="46" t="s">
        <v>91</v>
      </c>
      <c r="E197" s="47" t="str">
        <f t="shared" si="24"/>
        <v>あやめ-98-A</v>
      </c>
      <c r="F197" s="48" t="s">
        <v>92</v>
      </c>
      <c r="G197" s="48"/>
      <c r="H197" s="66" t="s">
        <v>71</v>
      </c>
      <c r="I197" s="51" t="s">
        <v>596</v>
      </c>
      <c r="J197" s="52">
        <v>18421</v>
      </c>
      <c r="K197" s="53" t="str">
        <f t="shared" si="25"/>
        <v>60歳</v>
      </c>
      <c r="L197" s="55" t="s">
        <v>97</v>
      </c>
      <c r="M197" s="55" t="str">
        <f t="shared" si="26"/>
        <v>還暦</v>
      </c>
      <c r="N197" s="56" t="str">
        <f t="shared" si="27"/>
        <v>京都:還暦</v>
      </c>
      <c r="O197" s="57">
        <v>26</v>
      </c>
      <c r="P197" s="58">
        <f t="shared" si="28"/>
      </c>
      <c r="Q197" s="58">
        <f t="shared" si="29"/>
      </c>
      <c r="R197" s="58">
        <f t="shared" si="30"/>
      </c>
      <c r="S197" s="58" t="str">
        <f t="shared" si="31"/>
        <v>○</v>
      </c>
      <c r="T197" s="67"/>
      <c r="U197" s="59" t="s">
        <v>92</v>
      </c>
      <c r="V197" s="67"/>
      <c r="W197" s="68"/>
      <c r="X197" s="61" t="s">
        <v>805</v>
      </c>
      <c r="Y197" s="70" t="s">
        <v>116</v>
      </c>
      <c r="Z197" s="71"/>
      <c r="AA197" s="63" t="s">
        <v>92</v>
      </c>
      <c r="AB197" s="71"/>
      <c r="AC197" s="153"/>
      <c r="AD197" s="65"/>
      <c r="AE197" s="46"/>
      <c r="AF197" s="46"/>
    </row>
    <row r="198" spans="1:32" s="37" customFormat="1" ht="22.5" customHeight="1">
      <c r="A198" s="46">
        <v>639</v>
      </c>
      <c r="B198" s="46" t="s">
        <v>99</v>
      </c>
      <c r="C198" s="46">
        <v>98</v>
      </c>
      <c r="D198" s="46" t="s">
        <v>94</v>
      </c>
      <c r="E198" s="47" t="str">
        <f t="shared" si="24"/>
        <v>あやめ-98-B</v>
      </c>
      <c r="F198" s="48" t="s">
        <v>92</v>
      </c>
      <c r="G198" s="49"/>
      <c r="H198" s="50" t="s">
        <v>569</v>
      </c>
      <c r="I198" s="51" t="s">
        <v>570</v>
      </c>
      <c r="J198" s="52">
        <v>18716</v>
      </c>
      <c r="K198" s="53" t="str">
        <f t="shared" si="25"/>
        <v>60歳</v>
      </c>
      <c r="L198" s="54" t="s">
        <v>67</v>
      </c>
      <c r="M198" s="55" t="str">
        <f t="shared" si="26"/>
        <v>還暦</v>
      </c>
      <c r="N198" s="56" t="str">
        <f t="shared" si="27"/>
        <v>滋賀:還暦</v>
      </c>
      <c r="O198" s="57">
        <v>25</v>
      </c>
      <c r="P198" s="58">
        <f t="shared" si="28"/>
      </c>
      <c r="Q198" s="58">
        <f t="shared" si="29"/>
      </c>
      <c r="R198" s="58">
        <f t="shared" si="30"/>
      </c>
      <c r="S198" s="58" t="str">
        <f t="shared" si="31"/>
        <v>○</v>
      </c>
      <c r="T198" s="59" t="s">
        <v>92</v>
      </c>
      <c r="U198" s="59"/>
      <c r="V198" s="59"/>
      <c r="W198" s="60"/>
      <c r="X198" s="61" t="s">
        <v>805</v>
      </c>
      <c r="Y198" s="62" t="s">
        <v>116</v>
      </c>
      <c r="Z198" s="46"/>
      <c r="AA198" s="63" t="s">
        <v>92</v>
      </c>
      <c r="AB198" s="46"/>
      <c r="AC198" s="153"/>
      <c r="AD198" s="65"/>
      <c r="AE198" s="46"/>
      <c r="AF198" s="46"/>
    </row>
    <row r="199" spans="1:32" s="37" customFormat="1" ht="22.5" customHeight="1">
      <c r="A199" s="46">
        <v>562</v>
      </c>
      <c r="B199" s="46" t="s">
        <v>99</v>
      </c>
      <c r="C199" s="46">
        <v>99</v>
      </c>
      <c r="D199" s="46" t="s">
        <v>91</v>
      </c>
      <c r="E199" s="47" t="str">
        <f t="shared" si="24"/>
        <v>あやめ-99-A</v>
      </c>
      <c r="F199" s="48" t="s">
        <v>92</v>
      </c>
      <c r="G199" s="48"/>
      <c r="H199" s="66" t="s">
        <v>262</v>
      </c>
      <c r="I199" s="51" t="s">
        <v>534</v>
      </c>
      <c r="J199" s="52">
        <v>17770</v>
      </c>
      <c r="K199" s="53" t="str">
        <f t="shared" si="25"/>
        <v>62歳</v>
      </c>
      <c r="L199" s="55" t="s">
        <v>81</v>
      </c>
      <c r="M199" s="55">
        <f t="shared" si="26"/>
      </c>
      <c r="N199" s="56" t="str">
        <f t="shared" si="27"/>
        <v>静岡:</v>
      </c>
      <c r="O199" s="57">
        <v>22</v>
      </c>
      <c r="P199" s="58">
        <f t="shared" si="28"/>
      </c>
      <c r="Q199" s="58">
        <f t="shared" si="29"/>
      </c>
      <c r="R199" s="58">
        <f t="shared" si="30"/>
      </c>
      <c r="S199" s="58">
        <f t="shared" si="31"/>
      </c>
      <c r="T199" s="67"/>
      <c r="U199" s="59" t="s">
        <v>92</v>
      </c>
      <c r="V199" s="67"/>
      <c r="W199" s="68"/>
      <c r="X199" s="61" t="s">
        <v>805</v>
      </c>
      <c r="Y199" s="70" t="s">
        <v>116</v>
      </c>
      <c r="Z199" s="71"/>
      <c r="AA199" s="63" t="s">
        <v>92</v>
      </c>
      <c r="AB199" s="71"/>
      <c r="AC199" s="153"/>
      <c r="AD199" s="65"/>
      <c r="AE199" s="46"/>
      <c r="AF199" s="46"/>
    </row>
    <row r="200" spans="1:32" s="37" customFormat="1" ht="22.5" customHeight="1">
      <c r="A200" s="46">
        <v>580</v>
      </c>
      <c r="B200" s="46" t="s">
        <v>99</v>
      </c>
      <c r="C200" s="46">
        <v>99</v>
      </c>
      <c r="D200" s="46" t="s">
        <v>94</v>
      </c>
      <c r="E200" s="47" t="str">
        <f t="shared" si="24"/>
        <v>あやめ-99-B</v>
      </c>
      <c r="F200" s="48" t="s">
        <v>92</v>
      </c>
      <c r="G200" s="49"/>
      <c r="H200" s="50" t="s">
        <v>767</v>
      </c>
      <c r="I200" s="51" t="s">
        <v>768</v>
      </c>
      <c r="J200" s="52">
        <v>17377</v>
      </c>
      <c r="K200" s="53" t="str">
        <f t="shared" si="25"/>
        <v>63歳</v>
      </c>
      <c r="L200" s="54" t="s">
        <v>47</v>
      </c>
      <c r="M200" s="55">
        <f t="shared" si="26"/>
      </c>
      <c r="N200" s="56" t="str">
        <f t="shared" si="27"/>
        <v>愛媛:</v>
      </c>
      <c r="O200" s="57">
        <v>38</v>
      </c>
      <c r="P200" s="58">
        <f t="shared" si="28"/>
      </c>
      <c r="Q200" s="58">
        <f t="shared" si="29"/>
      </c>
      <c r="R200" s="58">
        <f t="shared" si="30"/>
      </c>
      <c r="S200" s="58">
        <f t="shared" si="31"/>
      </c>
      <c r="T200" s="59"/>
      <c r="U200" s="59" t="s">
        <v>92</v>
      </c>
      <c r="V200" s="59"/>
      <c r="W200" s="60"/>
      <c r="X200" s="61" t="s">
        <v>805</v>
      </c>
      <c r="Y200" s="62" t="s">
        <v>116</v>
      </c>
      <c r="Z200" s="46"/>
      <c r="AA200" s="63" t="s">
        <v>92</v>
      </c>
      <c r="AB200" s="46"/>
      <c r="AC200" s="153"/>
      <c r="AD200" s="65"/>
      <c r="AE200" s="46"/>
      <c r="AF200" s="46"/>
    </row>
    <row r="201" spans="1:32" s="37" customFormat="1" ht="22.5" customHeight="1">
      <c r="A201" s="46">
        <v>807</v>
      </c>
      <c r="B201" s="46" t="s">
        <v>99</v>
      </c>
      <c r="C201" s="46">
        <v>100</v>
      </c>
      <c r="D201" s="46" t="s">
        <v>91</v>
      </c>
      <c r="E201" s="47" t="str">
        <f t="shared" si="24"/>
        <v>あやめ-100-A</v>
      </c>
      <c r="F201" s="48" t="s">
        <v>92</v>
      </c>
      <c r="G201" s="48"/>
      <c r="H201" s="66" t="s">
        <v>30</v>
      </c>
      <c r="I201" s="51" t="s">
        <v>483</v>
      </c>
      <c r="J201" s="52">
        <v>15999</v>
      </c>
      <c r="K201" s="53" t="str">
        <f t="shared" si="25"/>
        <v>67歳</v>
      </c>
      <c r="L201" s="55" t="s">
        <v>95</v>
      </c>
      <c r="M201" s="55">
        <f t="shared" si="26"/>
      </c>
      <c r="N201" s="56" t="str">
        <f t="shared" si="27"/>
        <v>東京:</v>
      </c>
      <c r="O201" s="57">
        <v>13</v>
      </c>
      <c r="P201" s="58">
        <f t="shared" si="28"/>
      </c>
      <c r="Q201" s="58">
        <f t="shared" si="29"/>
      </c>
      <c r="R201" s="58">
        <f t="shared" si="30"/>
      </c>
      <c r="S201" s="58">
        <f t="shared" si="31"/>
      </c>
      <c r="T201" s="67"/>
      <c r="U201" s="59" t="s">
        <v>92</v>
      </c>
      <c r="V201" s="67"/>
      <c r="W201" s="68"/>
      <c r="X201" s="61" t="s">
        <v>805</v>
      </c>
      <c r="Y201" s="70" t="s">
        <v>116</v>
      </c>
      <c r="Z201" s="71"/>
      <c r="AA201" s="63" t="s">
        <v>92</v>
      </c>
      <c r="AB201" s="71"/>
      <c r="AC201" s="153"/>
      <c r="AD201" s="65"/>
      <c r="AE201" s="46"/>
      <c r="AF201" s="46"/>
    </row>
    <row r="202" spans="1:256" s="108" customFormat="1" ht="22.5" customHeight="1">
      <c r="A202" s="46">
        <v>619</v>
      </c>
      <c r="B202" s="46" t="s">
        <v>99</v>
      </c>
      <c r="C202" s="46">
        <v>100</v>
      </c>
      <c r="D202" s="46" t="s">
        <v>94</v>
      </c>
      <c r="E202" s="47" t="str">
        <f t="shared" si="24"/>
        <v>あやめ-100-B</v>
      </c>
      <c r="F202" s="48" t="s">
        <v>92</v>
      </c>
      <c r="G202" s="49"/>
      <c r="H202" s="50" t="s">
        <v>428</v>
      </c>
      <c r="I202" s="51" t="s">
        <v>429</v>
      </c>
      <c r="J202" s="52">
        <v>18304</v>
      </c>
      <c r="K202" s="53" t="str">
        <f t="shared" si="25"/>
        <v>61歳</v>
      </c>
      <c r="L202" s="54" t="s">
        <v>84</v>
      </c>
      <c r="M202" s="55">
        <f t="shared" si="26"/>
      </c>
      <c r="N202" s="56" t="str">
        <f t="shared" si="27"/>
        <v>栃木:</v>
      </c>
      <c r="O202" s="57">
        <v>9</v>
      </c>
      <c r="P202" s="58">
        <f t="shared" si="28"/>
      </c>
      <c r="Q202" s="58">
        <f t="shared" si="29"/>
      </c>
      <c r="R202" s="58">
        <f t="shared" si="30"/>
      </c>
      <c r="S202" s="58">
        <f t="shared" si="31"/>
      </c>
      <c r="T202" s="59"/>
      <c r="U202" s="59" t="s">
        <v>92</v>
      </c>
      <c r="V202" s="59"/>
      <c r="W202" s="60"/>
      <c r="X202" s="61" t="s">
        <v>805</v>
      </c>
      <c r="Y202" s="62" t="s">
        <v>116</v>
      </c>
      <c r="Z202" s="46"/>
      <c r="AA202" s="63" t="s">
        <v>92</v>
      </c>
      <c r="AB202" s="46"/>
      <c r="AC202" s="153"/>
      <c r="AD202" s="65"/>
      <c r="AE202" s="46"/>
      <c r="AF202" s="46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</row>
    <row r="203" spans="1:32" s="37" customFormat="1" ht="22.5" customHeight="1">
      <c r="A203" s="46">
        <v>718</v>
      </c>
      <c r="B203" s="46" t="s">
        <v>99</v>
      </c>
      <c r="C203" s="46">
        <v>101</v>
      </c>
      <c r="D203" s="46" t="s">
        <v>91</v>
      </c>
      <c r="E203" s="47" t="str">
        <f t="shared" si="24"/>
        <v>あやめ-101-A</v>
      </c>
      <c r="F203" s="48" t="s">
        <v>92</v>
      </c>
      <c r="G203" s="48"/>
      <c r="H203" s="66" t="s">
        <v>263</v>
      </c>
      <c r="I203" s="51" t="s">
        <v>617</v>
      </c>
      <c r="J203" s="52">
        <v>17391</v>
      </c>
      <c r="K203" s="53" t="str">
        <f t="shared" si="25"/>
        <v>63歳</v>
      </c>
      <c r="L203" s="55" t="s">
        <v>603</v>
      </c>
      <c r="M203" s="55">
        <f t="shared" si="26"/>
      </c>
      <c r="N203" s="56" t="str">
        <f t="shared" si="27"/>
        <v>大阪:</v>
      </c>
      <c r="O203" s="57">
        <v>27</v>
      </c>
      <c r="P203" s="58">
        <f t="shared" si="28"/>
      </c>
      <c r="Q203" s="58">
        <f t="shared" si="29"/>
      </c>
      <c r="R203" s="58">
        <f t="shared" si="30"/>
      </c>
      <c r="S203" s="58">
        <f t="shared" si="31"/>
      </c>
      <c r="T203" s="67" t="s">
        <v>92</v>
      </c>
      <c r="U203" s="59"/>
      <c r="V203" s="67"/>
      <c r="W203" s="68"/>
      <c r="X203" s="61" t="s">
        <v>805</v>
      </c>
      <c r="Y203" s="70" t="s">
        <v>116</v>
      </c>
      <c r="Z203" s="71"/>
      <c r="AA203" s="63" t="s">
        <v>92</v>
      </c>
      <c r="AB203" s="71"/>
      <c r="AC203" s="153"/>
      <c r="AD203" s="65"/>
      <c r="AE203" s="46"/>
      <c r="AF203" s="46"/>
    </row>
    <row r="204" spans="1:32" s="37" customFormat="1" ht="22.5" customHeight="1">
      <c r="A204" s="46">
        <v>717</v>
      </c>
      <c r="B204" s="46" t="s">
        <v>99</v>
      </c>
      <c r="C204" s="46">
        <v>101</v>
      </c>
      <c r="D204" s="46" t="s">
        <v>94</v>
      </c>
      <c r="E204" s="47" t="str">
        <f t="shared" si="24"/>
        <v>あやめ-101-B</v>
      </c>
      <c r="F204" s="48" t="s">
        <v>92</v>
      </c>
      <c r="G204" s="49"/>
      <c r="H204" s="50" t="s">
        <v>264</v>
      </c>
      <c r="I204" s="51" t="s">
        <v>608</v>
      </c>
      <c r="J204" s="52">
        <v>17942</v>
      </c>
      <c r="K204" s="53" t="str">
        <f t="shared" si="25"/>
        <v>62歳</v>
      </c>
      <c r="L204" s="54" t="s">
        <v>603</v>
      </c>
      <c r="M204" s="55">
        <f t="shared" si="26"/>
      </c>
      <c r="N204" s="56" t="str">
        <f t="shared" si="27"/>
        <v>大阪:</v>
      </c>
      <c r="O204" s="57">
        <v>27</v>
      </c>
      <c r="P204" s="58">
        <f t="shared" si="28"/>
      </c>
      <c r="Q204" s="58">
        <f t="shared" si="29"/>
      </c>
      <c r="R204" s="58">
        <f t="shared" si="30"/>
      </c>
      <c r="S204" s="58">
        <f t="shared" si="31"/>
      </c>
      <c r="T204" s="59" t="s">
        <v>92</v>
      </c>
      <c r="U204" s="59"/>
      <c r="V204" s="59"/>
      <c r="W204" s="60"/>
      <c r="X204" s="61" t="s">
        <v>805</v>
      </c>
      <c r="Y204" s="62" t="s">
        <v>116</v>
      </c>
      <c r="Z204" s="46"/>
      <c r="AA204" s="63" t="s">
        <v>92</v>
      </c>
      <c r="AB204" s="46"/>
      <c r="AC204" s="153"/>
      <c r="AD204" s="65"/>
      <c r="AE204" s="46"/>
      <c r="AF204" s="46"/>
    </row>
    <row r="205" spans="1:32" s="37" customFormat="1" ht="22.5" customHeight="1">
      <c r="A205" s="46">
        <v>763</v>
      </c>
      <c r="B205" s="46" t="s">
        <v>99</v>
      </c>
      <c r="C205" s="46">
        <v>102</v>
      </c>
      <c r="D205" s="46" t="s">
        <v>91</v>
      </c>
      <c r="E205" s="47" t="str">
        <f t="shared" si="24"/>
        <v>あやめ-102-A</v>
      </c>
      <c r="F205" s="48" t="s">
        <v>92</v>
      </c>
      <c r="G205" s="48"/>
      <c r="H205" s="66" t="s">
        <v>265</v>
      </c>
      <c r="I205" s="51" t="s">
        <v>758</v>
      </c>
      <c r="J205" s="52">
        <v>18506</v>
      </c>
      <c r="K205" s="53" t="str">
        <f t="shared" si="25"/>
        <v>60歳</v>
      </c>
      <c r="L205" s="55" t="s">
        <v>133</v>
      </c>
      <c r="M205" s="55" t="str">
        <f t="shared" si="26"/>
        <v>還暦</v>
      </c>
      <c r="N205" s="56" t="str">
        <f t="shared" si="27"/>
        <v>香川:還暦</v>
      </c>
      <c r="O205" s="57">
        <v>37</v>
      </c>
      <c r="P205" s="58">
        <f t="shared" si="28"/>
      </c>
      <c r="Q205" s="58">
        <f t="shared" si="29"/>
      </c>
      <c r="R205" s="58">
        <f t="shared" si="30"/>
      </c>
      <c r="S205" s="58" t="str">
        <f t="shared" si="31"/>
        <v>○</v>
      </c>
      <c r="T205" s="67" t="s">
        <v>92</v>
      </c>
      <c r="U205" s="59"/>
      <c r="V205" s="67"/>
      <c r="W205" s="68"/>
      <c r="X205" s="61" t="s">
        <v>805</v>
      </c>
      <c r="Y205" s="70" t="s">
        <v>116</v>
      </c>
      <c r="Z205" s="71"/>
      <c r="AA205" s="63" t="s">
        <v>92</v>
      </c>
      <c r="AB205" s="71"/>
      <c r="AC205" s="153"/>
      <c r="AD205" s="65"/>
      <c r="AE205" s="46"/>
      <c r="AF205" s="46"/>
    </row>
    <row r="206" spans="1:32" s="37" customFormat="1" ht="22.5" customHeight="1">
      <c r="A206" s="46">
        <v>596</v>
      </c>
      <c r="B206" s="46" t="s">
        <v>99</v>
      </c>
      <c r="C206" s="46">
        <v>102</v>
      </c>
      <c r="D206" s="46" t="s">
        <v>94</v>
      </c>
      <c r="E206" s="47" t="str">
        <f t="shared" si="24"/>
        <v>あやめ-102-B</v>
      </c>
      <c r="F206" s="48" t="s">
        <v>92</v>
      </c>
      <c r="G206" s="49"/>
      <c r="H206" s="50" t="s">
        <v>266</v>
      </c>
      <c r="I206" s="51" t="s">
        <v>754</v>
      </c>
      <c r="J206" s="52">
        <v>16193</v>
      </c>
      <c r="K206" s="53" t="str">
        <f t="shared" si="25"/>
        <v>66歳</v>
      </c>
      <c r="L206" s="54" t="s">
        <v>133</v>
      </c>
      <c r="M206" s="55">
        <f t="shared" si="26"/>
      </c>
      <c r="N206" s="56" t="str">
        <f t="shared" si="27"/>
        <v>香川:</v>
      </c>
      <c r="O206" s="57">
        <v>37</v>
      </c>
      <c r="P206" s="58">
        <f t="shared" si="28"/>
      </c>
      <c r="Q206" s="58">
        <f t="shared" si="29"/>
      </c>
      <c r="R206" s="58">
        <f t="shared" si="30"/>
      </c>
      <c r="S206" s="58">
        <f t="shared" si="31"/>
      </c>
      <c r="T206" s="59" t="s">
        <v>92</v>
      </c>
      <c r="U206" s="59"/>
      <c r="V206" s="59"/>
      <c r="W206" s="60"/>
      <c r="X206" s="61" t="s">
        <v>805</v>
      </c>
      <c r="Y206" s="62" t="s">
        <v>116</v>
      </c>
      <c r="Z206" s="46"/>
      <c r="AA206" s="63" t="s">
        <v>92</v>
      </c>
      <c r="AB206" s="46"/>
      <c r="AC206" s="153"/>
      <c r="AD206" s="65"/>
      <c r="AE206" s="46"/>
      <c r="AF206" s="46"/>
    </row>
    <row r="207" spans="1:32" s="37" customFormat="1" ht="22.5" customHeight="1">
      <c r="A207" s="46">
        <v>561</v>
      </c>
      <c r="B207" s="46" t="s">
        <v>99</v>
      </c>
      <c r="C207" s="46">
        <v>103</v>
      </c>
      <c r="D207" s="46" t="s">
        <v>91</v>
      </c>
      <c r="E207" s="47" t="str">
        <f t="shared" si="24"/>
        <v>あやめ-103-A</v>
      </c>
      <c r="F207" s="48" t="s">
        <v>92</v>
      </c>
      <c r="G207" s="48"/>
      <c r="H207" s="66" t="s">
        <v>267</v>
      </c>
      <c r="I207" s="51" t="s">
        <v>744</v>
      </c>
      <c r="J207" s="52">
        <v>18245</v>
      </c>
      <c r="K207" s="53" t="str">
        <f t="shared" si="25"/>
        <v>61歳</v>
      </c>
      <c r="L207" s="55" t="s">
        <v>190</v>
      </c>
      <c r="M207" s="55">
        <f t="shared" si="26"/>
      </c>
      <c r="N207" s="56" t="str">
        <f t="shared" si="27"/>
        <v>山口:</v>
      </c>
      <c r="O207" s="57">
        <v>35</v>
      </c>
      <c r="P207" s="58">
        <f t="shared" si="28"/>
      </c>
      <c r="Q207" s="58">
        <f t="shared" si="29"/>
      </c>
      <c r="R207" s="58">
        <f t="shared" si="30"/>
      </c>
      <c r="S207" s="58">
        <f t="shared" si="31"/>
      </c>
      <c r="T207" s="67" t="s">
        <v>92</v>
      </c>
      <c r="U207" s="59"/>
      <c r="V207" s="67"/>
      <c r="W207" s="68"/>
      <c r="X207" s="61" t="s">
        <v>805</v>
      </c>
      <c r="Y207" s="70" t="s">
        <v>116</v>
      </c>
      <c r="Z207" s="71"/>
      <c r="AA207" s="63" t="s">
        <v>92</v>
      </c>
      <c r="AB207" s="71"/>
      <c r="AC207" s="153"/>
      <c r="AD207" s="65"/>
      <c r="AE207" s="46"/>
      <c r="AF207" s="46"/>
    </row>
    <row r="208" spans="1:32" s="37" customFormat="1" ht="22.5" customHeight="1">
      <c r="A208" s="46">
        <v>640</v>
      </c>
      <c r="B208" s="46" t="s">
        <v>99</v>
      </c>
      <c r="C208" s="46">
        <v>103</v>
      </c>
      <c r="D208" s="46" t="s">
        <v>94</v>
      </c>
      <c r="E208" s="47" t="str">
        <f t="shared" si="24"/>
        <v>あやめ-103-B</v>
      </c>
      <c r="F208" s="48" t="s">
        <v>92</v>
      </c>
      <c r="G208" s="49"/>
      <c r="H208" s="50" t="s">
        <v>268</v>
      </c>
      <c r="I208" s="51" t="s">
        <v>740</v>
      </c>
      <c r="J208" s="52">
        <v>17369</v>
      </c>
      <c r="K208" s="53" t="str">
        <f t="shared" si="25"/>
        <v>63歳</v>
      </c>
      <c r="L208" s="54" t="s">
        <v>190</v>
      </c>
      <c r="M208" s="55">
        <f t="shared" si="26"/>
      </c>
      <c r="N208" s="56" t="str">
        <f t="shared" si="27"/>
        <v>山口:</v>
      </c>
      <c r="O208" s="57">
        <v>35</v>
      </c>
      <c r="P208" s="58">
        <f t="shared" si="28"/>
      </c>
      <c r="Q208" s="58">
        <f t="shared" si="29"/>
      </c>
      <c r="R208" s="58">
        <f t="shared" si="30"/>
      </c>
      <c r="S208" s="58">
        <f t="shared" si="31"/>
      </c>
      <c r="T208" s="59" t="s">
        <v>92</v>
      </c>
      <c r="U208" s="59"/>
      <c r="V208" s="59"/>
      <c r="W208" s="60"/>
      <c r="X208" s="61" t="s">
        <v>805</v>
      </c>
      <c r="Y208" s="62" t="s">
        <v>116</v>
      </c>
      <c r="Z208" s="46"/>
      <c r="AA208" s="63" t="s">
        <v>92</v>
      </c>
      <c r="AB208" s="46"/>
      <c r="AC208" s="153"/>
      <c r="AD208" s="65"/>
      <c r="AE208" s="46"/>
      <c r="AF208" s="46"/>
    </row>
    <row r="209" spans="1:32" s="37" customFormat="1" ht="22.5" customHeight="1">
      <c r="A209" s="46">
        <v>620</v>
      </c>
      <c r="B209" s="46" t="s">
        <v>99</v>
      </c>
      <c r="C209" s="46">
        <v>104</v>
      </c>
      <c r="D209" s="46" t="s">
        <v>91</v>
      </c>
      <c r="E209" s="47" t="str">
        <f t="shared" si="24"/>
        <v>あやめ-104-A</v>
      </c>
      <c r="F209" s="48" t="s">
        <v>92</v>
      </c>
      <c r="G209" s="48"/>
      <c r="H209" s="66" t="s">
        <v>269</v>
      </c>
      <c r="I209" s="51" t="s">
        <v>666</v>
      </c>
      <c r="J209" s="52">
        <v>17715</v>
      </c>
      <c r="K209" s="53" t="str">
        <f t="shared" si="25"/>
        <v>62歳</v>
      </c>
      <c r="L209" s="55" t="s">
        <v>131</v>
      </c>
      <c r="M209" s="55">
        <f t="shared" si="26"/>
      </c>
      <c r="N209" s="56" t="str">
        <f t="shared" si="27"/>
        <v>兵庫:</v>
      </c>
      <c r="O209" s="57">
        <v>28</v>
      </c>
      <c r="P209" s="58">
        <f t="shared" si="28"/>
      </c>
      <c r="Q209" s="58">
        <f t="shared" si="29"/>
      </c>
      <c r="R209" s="58">
        <f t="shared" si="30"/>
      </c>
      <c r="S209" s="58">
        <f t="shared" si="31"/>
      </c>
      <c r="T209" s="67"/>
      <c r="U209" s="59" t="s">
        <v>92</v>
      </c>
      <c r="V209" s="67" t="s">
        <v>521</v>
      </c>
      <c r="W209" s="68"/>
      <c r="X209" s="61" t="s">
        <v>805</v>
      </c>
      <c r="Y209" s="70" t="s">
        <v>116</v>
      </c>
      <c r="Z209" s="71"/>
      <c r="AA209" s="63" t="s">
        <v>92</v>
      </c>
      <c r="AB209" s="71"/>
      <c r="AC209" s="153"/>
      <c r="AD209" s="65"/>
      <c r="AE209" s="46"/>
      <c r="AF209" s="46"/>
    </row>
    <row r="210" spans="1:32" s="37" customFormat="1" ht="22.5" customHeight="1">
      <c r="A210" s="46">
        <v>667</v>
      </c>
      <c r="B210" s="46" t="s">
        <v>99</v>
      </c>
      <c r="C210" s="46">
        <v>104</v>
      </c>
      <c r="D210" s="46" t="s">
        <v>94</v>
      </c>
      <c r="E210" s="47" t="str">
        <f t="shared" si="24"/>
        <v>あやめ-104-B</v>
      </c>
      <c r="F210" s="48" t="s">
        <v>92</v>
      </c>
      <c r="G210" s="49"/>
      <c r="H210" s="50" t="s">
        <v>270</v>
      </c>
      <c r="I210" s="51" t="s">
        <v>673</v>
      </c>
      <c r="J210" s="52">
        <v>18288</v>
      </c>
      <c r="K210" s="53" t="str">
        <f t="shared" si="25"/>
        <v>61歳</v>
      </c>
      <c r="L210" s="54" t="s">
        <v>131</v>
      </c>
      <c r="M210" s="55">
        <f t="shared" si="26"/>
      </c>
      <c r="N210" s="56" t="str">
        <f t="shared" si="27"/>
        <v>兵庫:</v>
      </c>
      <c r="O210" s="57">
        <v>28</v>
      </c>
      <c r="P210" s="58">
        <f t="shared" si="28"/>
      </c>
      <c r="Q210" s="58">
        <f t="shared" si="29"/>
      </c>
      <c r="R210" s="58">
        <f t="shared" si="30"/>
      </c>
      <c r="S210" s="58">
        <f t="shared" si="31"/>
      </c>
      <c r="T210" s="59"/>
      <c r="U210" s="59" t="s">
        <v>92</v>
      </c>
      <c r="V210" s="59" t="s">
        <v>521</v>
      </c>
      <c r="W210" s="60"/>
      <c r="X210" s="61" t="s">
        <v>805</v>
      </c>
      <c r="Y210" s="62" t="s">
        <v>116</v>
      </c>
      <c r="Z210" s="46"/>
      <c r="AA210" s="63" t="s">
        <v>92</v>
      </c>
      <c r="AB210" s="46"/>
      <c r="AC210" s="153"/>
      <c r="AD210" s="65"/>
      <c r="AE210" s="46"/>
      <c r="AF210" s="46"/>
    </row>
    <row r="211" spans="1:32" s="37" customFormat="1" ht="22.5" customHeight="1">
      <c r="A211" s="93">
        <v>700</v>
      </c>
      <c r="B211" s="46" t="s">
        <v>99</v>
      </c>
      <c r="C211" s="46">
        <v>105</v>
      </c>
      <c r="D211" s="46" t="s">
        <v>91</v>
      </c>
      <c r="E211" s="47" t="str">
        <f t="shared" si="24"/>
        <v>あやめ-105-A</v>
      </c>
      <c r="F211" s="48" t="s">
        <v>92</v>
      </c>
      <c r="G211" s="48"/>
      <c r="H211" s="66" t="s">
        <v>25</v>
      </c>
      <c r="I211" s="51" t="s">
        <v>461</v>
      </c>
      <c r="J211" s="52">
        <v>17881</v>
      </c>
      <c r="K211" s="53" t="str">
        <f t="shared" si="25"/>
        <v>62歳</v>
      </c>
      <c r="L211" s="55" t="s">
        <v>82</v>
      </c>
      <c r="M211" s="55">
        <f t="shared" si="26"/>
      </c>
      <c r="N211" s="56" t="str">
        <f t="shared" si="27"/>
        <v>千葉:</v>
      </c>
      <c r="O211" s="57">
        <v>12</v>
      </c>
      <c r="P211" s="58">
        <f t="shared" si="28"/>
      </c>
      <c r="Q211" s="58">
        <f t="shared" si="29"/>
      </c>
      <c r="R211" s="58">
        <f t="shared" si="30"/>
      </c>
      <c r="S211" s="58">
        <f t="shared" si="31"/>
      </c>
      <c r="T211" s="67"/>
      <c r="U211" s="59" t="s">
        <v>92</v>
      </c>
      <c r="V211" s="67"/>
      <c r="W211" s="68"/>
      <c r="X211" s="61" t="s">
        <v>805</v>
      </c>
      <c r="Y211" s="70" t="s">
        <v>116</v>
      </c>
      <c r="Z211" s="71"/>
      <c r="AA211" s="63" t="s">
        <v>92</v>
      </c>
      <c r="AB211" s="71"/>
      <c r="AC211" s="153"/>
      <c r="AD211" s="107"/>
      <c r="AE211" s="93"/>
      <c r="AF211" s="93"/>
    </row>
    <row r="212" spans="1:32" s="37" customFormat="1" ht="22.5" customHeight="1">
      <c r="A212" s="46">
        <v>595</v>
      </c>
      <c r="B212" s="46" t="s">
        <v>99</v>
      </c>
      <c r="C212" s="46">
        <v>105</v>
      </c>
      <c r="D212" s="46" t="s">
        <v>94</v>
      </c>
      <c r="E212" s="47" t="str">
        <f t="shared" si="24"/>
        <v>あやめ-105-B</v>
      </c>
      <c r="F212" s="48" t="s">
        <v>92</v>
      </c>
      <c r="G212" s="49"/>
      <c r="H212" s="50" t="s">
        <v>470</v>
      </c>
      <c r="I212" s="51" t="s">
        <v>471</v>
      </c>
      <c r="J212" s="52">
        <v>16739</v>
      </c>
      <c r="K212" s="53" t="str">
        <f t="shared" si="25"/>
        <v>65歳</v>
      </c>
      <c r="L212" s="54" t="s">
        <v>82</v>
      </c>
      <c r="M212" s="55">
        <f t="shared" si="26"/>
      </c>
      <c r="N212" s="56" t="str">
        <f t="shared" si="27"/>
        <v>千葉:</v>
      </c>
      <c r="O212" s="57">
        <v>12</v>
      </c>
      <c r="P212" s="58">
        <f t="shared" si="28"/>
      </c>
      <c r="Q212" s="58">
        <f t="shared" si="29"/>
      </c>
      <c r="R212" s="58">
        <f t="shared" si="30"/>
      </c>
      <c r="S212" s="58">
        <f t="shared" si="31"/>
      </c>
      <c r="T212" s="59"/>
      <c r="U212" s="59" t="s">
        <v>92</v>
      </c>
      <c r="V212" s="59"/>
      <c r="W212" s="60"/>
      <c r="X212" s="61" t="s">
        <v>805</v>
      </c>
      <c r="Y212" s="62" t="s">
        <v>116</v>
      </c>
      <c r="Z212" s="46"/>
      <c r="AA212" s="63" t="s">
        <v>92</v>
      </c>
      <c r="AB212" s="46"/>
      <c r="AC212" s="153"/>
      <c r="AD212" s="65"/>
      <c r="AE212" s="46"/>
      <c r="AF212" s="46"/>
    </row>
    <row r="213" spans="1:32" s="37" customFormat="1" ht="22.5" customHeight="1">
      <c r="A213" s="46">
        <v>735</v>
      </c>
      <c r="B213" s="46" t="s">
        <v>99</v>
      </c>
      <c r="C213" s="46">
        <v>106</v>
      </c>
      <c r="D213" s="46" t="s">
        <v>91</v>
      </c>
      <c r="E213" s="47" t="str">
        <f t="shared" si="24"/>
        <v>あやめ-106-A</v>
      </c>
      <c r="F213" s="48" t="s">
        <v>92</v>
      </c>
      <c r="G213" s="48"/>
      <c r="H213" s="66" t="s">
        <v>271</v>
      </c>
      <c r="I213" s="51" t="s">
        <v>687</v>
      </c>
      <c r="J213" s="52">
        <v>17696</v>
      </c>
      <c r="K213" s="53" t="str">
        <f t="shared" si="25"/>
        <v>62歳</v>
      </c>
      <c r="L213" s="55" t="s">
        <v>124</v>
      </c>
      <c r="M213" s="55">
        <f t="shared" si="26"/>
      </c>
      <c r="N213" s="56" t="str">
        <f t="shared" si="27"/>
        <v>奈良:</v>
      </c>
      <c r="O213" s="57">
        <v>29</v>
      </c>
      <c r="P213" s="58">
        <f t="shared" si="28"/>
      </c>
      <c r="Q213" s="58">
        <f t="shared" si="29"/>
      </c>
      <c r="R213" s="58">
        <f t="shared" si="30"/>
      </c>
      <c r="S213" s="58">
        <f t="shared" si="31"/>
      </c>
      <c r="T213" s="67"/>
      <c r="U213" s="59" t="s">
        <v>92</v>
      </c>
      <c r="V213" s="67" t="s">
        <v>521</v>
      </c>
      <c r="W213" s="68" t="s">
        <v>175</v>
      </c>
      <c r="X213" s="61" t="s">
        <v>805</v>
      </c>
      <c r="Y213" s="70" t="s">
        <v>116</v>
      </c>
      <c r="Z213" s="71"/>
      <c r="AA213" s="63" t="s">
        <v>92</v>
      </c>
      <c r="AB213" s="71"/>
      <c r="AC213" s="153"/>
      <c r="AD213" s="65"/>
      <c r="AE213" s="46"/>
      <c r="AF213" s="46"/>
    </row>
    <row r="214" spans="1:32" s="37" customFormat="1" ht="22.5" customHeight="1">
      <c r="A214" s="46">
        <v>541</v>
      </c>
      <c r="B214" s="46" t="s">
        <v>99</v>
      </c>
      <c r="C214" s="46">
        <v>106</v>
      </c>
      <c r="D214" s="46" t="s">
        <v>94</v>
      </c>
      <c r="E214" s="47" t="str">
        <f t="shared" si="24"/>
        <v>あやめ-106-B</v>
      </c>
      <c r="F214" s="48" t="s">
        <v>92</v>
      </c>
      <c r="G214" s="49"/>
      <c r="H214" s="50" t="s">
        <v>272</v>
      </c>
      <c r="I214" s="51" t="s">
        <v>677</v>
      </c>
      <c r="J214" s="52">
        <v>17658</v>
      </c>
      <c r="K214" s="53" t="str">
        <f t="shared" si="25"/>
        <v>62歳</v>
      </c>
      <c r="L214" s="54" t="s">
        <v>124</v>
      </c>
      <c r="M214" s="55">
        <f t="shared" si="26"/>
      </c>
      <c r="N214" s="56" t="str">
        <f t="shared" si="27"/>
        <v>奈良:</v>
      </c>
      <c r="O214" s="57">
        <v>29</v>
      </c>
      <c r="P214" s="58">
        <f t="shared" si="28"/>
      </c>
      <c r="Q214" s="58">
        <f t="shared" si="29"/>
      </c>
      <c r="R214" s="58">
        <f t="shared" si="30"/>
      </c>
      <c r="S214" s="58">
        <f t="shared" si="31"/>
      </c>
      <c r="T214" s="59"/>
      <c r="U214" s="59" t="s">
        <v>92</v>
      </c>
      <c r="V214" s="59" t="s">
        <v>521</v>
      </c>
      <c r="W214" s="60" t="s">
        <v>175</v>
      </c>
      <c r="X214" s="61" t="s">
        <v>805</v>
      </c>
      <c r="Y214" s="62" t="s">
        <v>116</v>
      </c>
      <c r="Z214" s="46"/>
      <c r="AA214" s="63" t="s">
        <v>92</v>
      </c>
      <c r="AB214" s="46"/>
      <c r="AC214" s="153"/>
      <c r="AD214" s="65"/>
      <c r="AE214" s="46"/>
      <c r="AF214" s="46"/>
    </row>
    <row r="215" spans="1:32" s="37" customFormat="1" ht="22.5" customHeight="1">
      <c r="A215" s="46">
        <v>699</v>
      </c>
      <c r="B215" s="46" t="s">
        <v>99</v>
      </c>
      <c r="C215" s="46">
        <v>107</v>
      </c>
      <c r="D215" s="46" t="s">
        <v>91</v>
      </c>
      <c r="E215" s="47" t="str">
        <f t="shared" si="24"/>
        <v>あやめ-107-A</v>
      </c>
      <c r="F215" s="48" t="s">
        <v>92</v>
      </c>
      <c r="G215" s="48"/>
      <c r="H215" s="66" t="s">
        <v>12</v>
      </c>
      <c r="I215" s="51" t="s">
        <v>424</v>
      </c>
      <c r="J215" s="52">
        <v>16805</v>
      </c>
      <c r="K215" s="53" t="str">
        <f t="shared" si="25"/>
        <v>65歳</v>
      </c>
      <c r="L215" s="55" t="s">
        <v>11</v>
      </c>
      <c r="M215" s="55">
        <f t="shared" si="26"/>
      </c>
      <c r="N215" s="56" t="str">
        <f t="shared" si="27"/>
        <v>山形:</v>
      </c>
      <c r="O215" s="57">
        <v>6</v>
      </c>
      <c r="P215" s="58">
        <f t="shared" si="28"/>
      </c>
      <c r="Q215" s="58">
        <f t="shared" si="29"/>
      </c>
      <c r="R215" s="58">
        <f t="shared" si="30"/>
      </c>
      <c r="S215" s="58">
        <f t="shared" si="31"/>
      </c>
      <c r="T215" s="67" t="s">
        <v>92</v>
      </c>
      <c r="U215" s="59"/>
      <c r="V215" s="67"/>
      <c r="W215" s="68"/>
      <c r="X215" s="61" t="s">
        <v>805</v>
      </c>
      <c r="Y215" s="70" t="s">
        <v>116</v>
      </c>
      <c r="Z215" s="71"/>
      <c r="AA215" s="63" t="s">
        <v>92</v>
      </c>
      <c r="AB215" s="71"/>
      <c r="AC215" s="153"/>
      <c r="AD215" s="65"/>
      <c r="AE215" s="46"/>
      <c r="AF215" s="46"/>
    </row>
    <row r="216" spans="1:32" s="37" customFormat="1" ht="22.5" customHeight="1">
      <c r="A216" s="46">
        <v>542</v>
      </c>
      <c r="B216" s="46" t="s">
        <v>99</v>
      </c>
      <c r="C216" s="46">
        <v>107</v>
      </c>
      <c r="D216" s="46" t="s">
        <v>94</v>
      </c>
      <c r="E216" s="47" t="str">
        <f t="shared" si="24"/>
        <v>あやめ-107-B</v>
      </c>
      <c r="F216" s="48" t="s">
        <v>92</v>
      </c>
      <c r="G216" s="49"/>
      <c r="H216" s="50" t="s">
        <v>421</v>
      </c>
      <c r="I216" s="51" t="s">
        <v>422</v>
      </c>
      <c r="J216" s="52">
        <v>17524</v>
      </c>
      <c r="K216" s="53" t="str">
        <f t="shared" si="25"/>
        <v>63歳</v>
      </c>
      <c r="L216" s="54" t="s">
        <v>11</v>
      </c>
      <c r="M216" s="55">
        <f t="shared" si="26"/>
      </c>
      <c r="N216" s="56" t="str">
        <f t="shared" si="27"/>
        <v>山形:</v>
      </c>
      <c r="O216" s="57">
        <v>6</v>
      </c>
      <c r="P216" s="58">
        <f t="shared" si="28"/>
      </c>
      <c r="Q216" s="58">
        <f t="shared" si="29"/>
      </c>
      <c r="R216" s="58">
        <f t="shared" si="30"/>
      </c>
      <c r="S216" s="58">
        <f t="shared" si="31"/>
      </c>
      <c r="T216" s="59" t="s">
        <v>92</v>
      </c>
      <c r="U216" s="59"/>
      <c r="V216" s="59"/>
      <c r="W216" s="60"/>
      <c r="X216" s="61" t="s">
        <v>805</v>
      </c>
      <c r="Y216" s="62" t="s">
        <v>116</v>
      </c>
      <c r="Z216" s="46"/>
      <c r="AA216" s="63" t="s">
        <v>92</v>
      </c>
      <c r="AB216" s="46"/>
      <c r="AC216" s="153"/>
      <c r="AD216" s="65"/>
      <c r="AE216" s="46"/>
      <c r="AF216" s="46"/>
    </row>
    <row r="217" spans="1:32" s="37" customFormat="1" ht="22.5" customHeight="1">
      <c r="A217" s="46">
        <v>579</v>
      </c>
      <c r="B217" s="46" t="s">
        <v>99</v>
      </c>
      <c r="C217" s="46">
        <v>108</v>
      </c>
      <c r="D217" s="46" t="s">
        <v>91</v>
      </c>
      <c r="E217" s="47" t="str">
        <f t="shared" si="24"/>
        <v>あやめ-108-A</v>
      </c>
      <c r="F217" s="48" t="s">
        <v>92</v>
      </c>
      <c r="G217" s="48"/>
      <c r="H217" s="66" t="s">
        <v>273</v>
      </c>
      <c r="I217" s="51" t="s">
        <v>637</v>
      </c>
      <c r="J217" s="52">
        <v>18518</v>
      </c>
      <c r="K217" s="53" t="str">
        <f t="shared" si="25"/>
        <v>60歳</v>
      </c>
      <c r="L217" s="55" t="s">
        <v>638</v>
      </c>
      <c r="M217" s="55" t="str">
        <f t="shared" si="26"/>
        <v>還暦</v>
      </c>
      <c r="N217" s="56" t="str">
        <f t="shared" si="27"/>
        <v>大阪:還暦</v>
      </c>
      <c r="O217" s="57">
        <v>27</v>
      </c>
      <c r="P217" s="58">
        <f t="shared" si="28"/>
      </c>
      <c r="Q217" s="58">
        <f t="shared" si="29"/>
      </c>
      <c r="R217" s="58">
        <f t="shared" si="30"/>
      </c>
      <c r="S217" s="58" t="str">
        <f t="shared" si="31"/>
        <v>○</v>
      </c>
      <c r="T217" s="67" t="s">
        <v>92</v>
      </c>
      <c r="U217" s="59"/>
      <c r="V217" s="67"/>
      <c r="W217" s="68"/>
      <c r="X217" s="61" t="s">
        <v>805</v>
      </c>
      <c r="Y217" s="70" t="s">
        <v>116</v>
      </c>
      <c r="Z217" s="71"/>
      <c r="AA217" s="63" t="s">
        <v>92</v>
      </c>
      <c r="AB217" s="71"/>
      <c r="AC217" s="153"/>
      <c r="AD217" s="65"/>
      <c r="AE217" s="46"/>
      <c r="AF217" s="46"/>
    </row>
    <row r="218" spans="1:32" s="37" customFormat="1" ht="22.5" customHeight="1">
      <c r="A218" s="46">
        <v>808</v>
      </c>
      <c r="B218" s="46" t="s">
        <v>99</v>
      </c>
      <c r="C218" s="46">
        <v>108</v>
      </c>
      <c r="D218" s="46" t="s">
        <v>94</v>
      </c>
      <c r="E218" s="47" t="str">
        <f t="shared" si="24"/>
        <v>あやめ-108-B</v>
      </c>
      <c r="F218" s="48" t="s">
        <v>92</v>
      </c>
      <c r="G218" s="49"/>
      <c r="H218" s="50" t="s">
        <v>274</v>
      </c>
      <c r="I218" s="51" t="s">
        <v>544</v>
      </c>
      <c r="J218" s="52">
        <v>17097</v>
      </c>
      <c r="K218" s="53" t="str">
        <f t="shared" si="25"/>
        <v>64歳</v>
      </c>
      <c r="L218" s="54" t="s">
        <v>545</v>
      </c>
      <c r="M218" s="55">
        <f t="shared" si="26"/>
      </c>
      <c r="N218" s="56" t="str">
        <f t="shared" si="27"/>
        <v>愛知:</v>
      </c>
      <c r="O218" s="57">
        <v>23</v>
      </c>
      <c r="P218" s="58">
        <f t="shared" si="28"/>
      </c>
      <c r="Q218" s="58">
        <f t="shared" si="29"/>
      </c>
      <c r="R218" s="58">
        <f t="shared" si="30"/>
      </c>
      <c r="S218" s="58">
        <f t="shared" si="31"/>
      </c>
      <c r="T218" s="59" t="s">
        <v>92</v>
      </c>
      <c r="U218" s="59"/>
      <c r="V218" s="59"/>
      <c r="W218" s="60"/>
      <c r="X218" s="61" t="s">
        <v>805</v>
      </c>
      <c r="Y218" s="62" t="s">
        <v>116</v>
      </c>
      <c r="Z218" s="46"/>
      <c r="AA218" s="63" t="s">
        <v>92</v>
      </c>
      <c r="AB218" s="46"/>
      <c r="AC218" s="153"/>
      <c r="AD218" s="65"/>
      <c r="AE218" s="46"/>
      <c r="AF218" s="46"/>
    </row>
    <row r="219" spans="1:32" s="37" customFormat="1" ht="22.5" customHeight="1">
      <c r="A219" s="46">
        <v>839</v>
      </c>
      <c r="B219" s="46" t="s">
        <v>99</v>
      </c>
      <c r="C219" s="46">
        <v>109</v>
      </c>
      <c r="D219" s="46" t="s">
        <v>91</v>
      </c>
      <c r="E219" s="47" t="str">
        <f t="shared" si="24"/>
        <v>あやめ-109-A</v>
      </c>
      <c r="F219" s="48" t="s">
        <v>92</v>
      </c>
      <c r="G219" s="48"/>
      <c r="H219" s="66" t="s">
        <v>275</v>
      </c>
      <c r="I219" s="51" t="s">
        <v>605</v>
      </c>
      <c r="J219" s="52">
        <v>17646</v>
      </c>
      <c r="K219" s="53" t="str">
        <f t="shared" si="25"/>
        <v>62歳</v>
      </c>
      <c r="L219" s="55" t="s">
        <v>603</v>
      </c>
      <c r="M219" s="55">
        <f t="shared" si="26"/>
      </c>
      <c r="N219" s="56" t="str">
        <f t="shared" si="27"/>
        <v>大阪:</v>
      </c>
      <c r="O219" s="57">
        <v>27</v>
      </c>
      <c r="P219" s="58">
        <f t="shared" si="28"/>
      </c>
      <c r="Q219" s="58">
        <f t="shared" si="29"/>
      </c>
      <c r="R219" s="58">
        <f t="shared" si="30"/>
      </c>
      <c r="S219" s="58">
        <f t="shared" si="31"/>
      </c>
      <c r="T219" s="67" t="s">
        <v>92</v>
      </c>
      <c r="U219" s="59"/>
      <c r="V219" s="67"/>
      <c r="W219" s="68"/>
      <c r="X219" s="61" t="s">
        <v>805</v>
      </c>
      <c r="Y219" s="70" t="s">
        <v>116</v>
      </c>
      <c r="Z219" s="71"/>
      <c r="AA219" s="63" t="s">
        <v>92</v>
      </c>
      <c r="AB219" s="71"/>
      <c r="AC219" s="153"/>
      <c r="AD219" s="65"/>
      <c r="AE219" s="46"/>
      <c r="AF219" s="46"/>
    </row>
    <row r="220" spans="1:32" s="37" customFormat="1" ht="22.5" customHeight="1">
      <c r="A220" s="46">
        <v>848</v>
      </c>
      <c r="B220" s="46" t="s">
        <v>99</v>
      </c>
      <c r="C220" s="46">
        <v>109</v>
      </c>
      <c r="D220" s="46" t="s">
        <v>94</v>
      </c>
      <c r="E220" s="47" t="str">
        <f t="shared" si="24"/>
        <v>あやめ-109-B</v>
      </c>
      <c r="F220" s="48" t="s">
        <v>92</v>
      </c>
      <c r="G220" s="49"/>
      <c r="H220" s="50" t="s">
        <v>276</v>
      </c>
      <c r="I220" s="51" t="s">
        <v>616</v>
      </c>
      <c r="J220" s="52">
        <v>18344</v>
      </c>
      <c r="K220" s="53" t="str">
        <f t="shared" si="25"/>
        <v>61歳</v>
      </c>
      <c r="L220" s="54" t="s">
        <v>603</v>
      </c>
      <c r="M220" s="55">
        <f t="shared" si="26"/>
      </c>
      <c r="N220" s="56" t="str">
        <f t="shared" si="27"/>
        <v>大阪:</v>
      </c>
      <c r="O220" s="57">
        <v>27</v>
      </c>
      <c r="P220" s="58">
        <f t="shared" si="28"/>
      </c>
      <c r="Q220" s="58">
        <f t="shared" si="29"/>
      </c>
      <c r="R220" s="58">
        <f t="shared" si="30"/>
      </c>
      <c r="S220" s="58">
        <f t="shared" si="31"/>
      </c>
      <c r="T220" s="59"/>
      <c r="U220" s="59" t="s">
        <v>92</v>
      </c>
      <c r="V220" s="59"/>
      <c r="W220" s="60"/>
      <c r="X220" s="61" t="s">
        <v>805</v>
      </c>
      <c r="Y220" s="62" t="s">
        <v>116</v>
      </c>
      <c r="Z220" s="46"/>
      <c r="AA220" s="63" t="s">
        <v>92</v>
      </c>
      <c r="AB220" s="46"/>
      <c r="AC220" s="153"/>
      <c r="AD220" s="65"/>
      <c r="AE220" s="46"/>
      <c r="AF220" s="46"/>
    </row>
    <row r="221" spans="1:32" s="37" customFormat="1" ht="22.5" customHeight="1">
      <c r="A221" s="46">
        <v>736</v>
      </c>
      <c r="B221" s="46" t="s">
        <v>99</v>
      </c>
      <c r="C221" s="46">
        <v>110</v>
      </c>
      <c r="D221" s="46" t="s">
        <v>91</v>
      </c>
      <c r="E221" s="47" t="str">
        <f t="shared" si="24"/>
        <v>あやめ-110-A</v>
      </c>
      <c r="F221" s="48" t="s">
        <v>92</v>
      </c>
      <c r="G221" s="48"/>
      <c r="H221" s="66" t="s">
        <v>21</v>
      </c>
      <c r="I221" s="51" t="s">
        <v>450</v>
      </c>
      <c r="J221" s="52">
        <v>17769</v>
      </c>
      <c r="K221" s="53" t="str">
        <f t="shared" si="25"/>
        <v>62歳</v>
      </c>
      <c r="L221" s="55" t="s">
        <v>20</v>
      </c>
      <c r="M221" s="55">
        <f t="shared" si="26"/>
      </c>
      <c r="N221" s="56" t="str">
        <f t="shared" si="27"/>
        <v>埼玉:</v>
      </c>
      <c r="O221" s="57">
        <v>11</v>
      </c>
      <c r="P221" s="58">
        <f t="shared" si="28"/>
      </c>
      <c r="Q221" s="58">
        <f t="shared" si="29"/>
      </c>
      <c r="R221" s="58">
        <f t="shared" si="30"/>
      </c>
      <c r="S221" s="58">
        <f t="shared" si="31"/>
      </c>
      <c r="T221" s="67"/>
      <c r="U221" s="59" t="s">
        <v>92</v>
      </c>
      <c r="V221" s="67"/>
      <c r="W221" s="68"/>
      <c r="X221" s="61" t="s">
        <v>805</v>
      </c>
      <c r="Y221" s="70" t="s">
        <v>116</v>
      </c>
      <c r="Z221" s="71"/>
      <c r="AA221" s="63" t="s">
        <v>92</v>
      </c>
      <c r="AB221" s="71"/>
      <c r="AC221" s="153"/>
      <c r="AD221" s="65"/>
      <c r="AE221" s="46"/>
      <c r="AF221" s="46"/>
    </row>
    <row r="222" spans="1:32" s="37" customFormat="1" ht="22.5" customHeight="1">
      <c r="A222" s="46">
        <v>780</v>
      </c>
      <c r="B222" s="46" t="s">
        <v>99</v>
      </c>
      <c r="C222" s="46">
        <v>110</v>
      </c>
      <c r="D222" s="46" t="s">
        <v>94</v>
      </c>
      <c r="E222" s="47" t="str">
        <f t="shared" si="24"/>
        <v>あやめ-110-B</v>
      </c>
      <c r="F222" s="48" t="s">
        <v>92</v>
      </c>
      <c r="G222" s="49"/>
      <c r="H222" s="50" t="s">
        <v>456</v>
      </c>
      <c r="I222" s="51" t="s">
        <v>457</v>
      </c>
      <c r="J222" s="52">
        <v>17669</v>
      </c>
      <c r="K222" s="53" t="str">
        <f t="shared" si="25"/>
        <v>62歳</v>
      </c>
      <c r="L222" s="54" t="s">
        <v>20</v>
      </c>
      <c r="M222" s="55">
        <f t="shared" si="26"/>
      </c>
      <c r="N222" s="56" t="str">
        <f t="shared" si="27"/>
        <v>埼玉:</v>
      </c>
      <c r="O222" s="57">
        <v>11</v>
      </c>
      <c r="P222" s="58">
        <f t="shared" si="28"/>
      </c>
      <c r="Q222" s="58">
        <f t="shared" si="29"/>
      </c>
      <c r="R222" s="58">
        <f t="shared" si="30"/>
      </c>
      <c r="S222" s="58">
        <f t="shared" si="31"/>
      </c>
      <c r="T222" s="59"/>
      <c r="U222" s="59" t="s">
        <v>92</v>
      </c>
      <c r="V222" s="59"/>
      <c r="W222" s="60"/>
      <c r="X222" s="61" t="s">
        <v>805</v>
      </c>
      <c r="Y222" s="62" t="s">
        <v>116</v>
      </c>
      <c r="Z222" s="46"/>
      <c r="AA222" s="63" t="s">
        <v>92</v>
      </c>
      <c r="AB222" s="46"/>
      <c r="AC222" s="153"/>
      <c r="AD222" s="65"/>
      <c r="AE222" s="46"/>
      <c r="AF222" s="46"/>
    </row>
    <row r="223" spans="1:32" s="37" customFormat="1" ht="22.5" customHeight="1">
      <c r="A223" s="46">
        <v>803</v>
      </c>
      <c r="B223" s="46" t="s">
        <v>99</v>
      </c>
      <c r="C223" s="46">
        <v>111</v>
      </c>
      <c r="D223" s="46" t="s">
        <v>91</v>
      </c>
      <c r="E223" s="47" t="str">
        <f t="shared" si="24"/>
        <v>あやめ-111-A</v>
      </c>
      <c r="F223" s="48" t="s">
        <v>92</v>
      </c>
      <c r="G223" s="48"/>
      <c r="H223" s="66" t="s">
        <v>277</v>
      </c>
      <c r="I223" s="51" t="s">
        <v>773</v>
      </c>
      <c r="J223" s="52">
        <v>18633</v>
      </c>
      <c r="K223" s="53" t="str">
        <f t="shared" si="25"/>
        <v>60歳</v>
      </c>
      <c r="L223" s="55" t="s">
        <v>127</v>
      </c>
      <c r="M223" s="55" t="str">
        <f t="shared" si="26"/>
        <v>還暦</v>
      </c>
      <c r="N223" s="56" t="str">
        <f t="shared" si="27"/>
        <v>福岡:還暦</v>
      </c>
      <c r="O223" s="57">
        <v>40</v>
      </c>
      <c r="P223" s="58">
        <f t="shared" si="28"/>
      </c>
      <c r="Q223" s="58">
        <f t="shared" si="29"/>
      </c>
      <c r="R223" s="58">
        <f t="shared" si="30"/>
      </c>
      <c r="S223" s="58" t="str">
        <f t="shared" si="31"/>
        <v>○</v>
      </c>
      <c r="T223" s="67"/>
      <c r="U223" s="59" t="s">
        <v>92</v>
      </c>
      <c r="V223" s="67"/>
      <c r="W223" s="68"/>
      <c r="X223" s="61" t="s">
        <v>805</v>
      </c>
      <c r="Y223" s="70" t="s">
        <v>116</v>
      </c>
      <c r="Z223" s="71"/>
      <c r="AA223" s="63" t="s">
        <v>92</v>
      </c>
      <c r="AB223" s="71"/>
      <c r="AC223" s="153"/>
      <c r="AD223" s="65"/>
      <c r="AE223" s="46"/>
      <c r="AF223" s="46"/>
    </row>
    <row r="224" spans="1:32" s="37" customFormat="1" ht="22.5" customHeight="1">
      <c r="A224" s="46">
        <v>599</v>
      </c>
      <c r="B224" s="46" t="s">
        <v>99</v>
      </c>
      <c r="C224" s="46">
        <v>111</v>
      </c>
      <c r="D224" s="46" t="s">
        <v>94</v>
      </c>
      <c r="E224" s="47" t="str">
        <f t="shared" si="24"/>
        <v>あやめ-111-B</v>
      </c>
      <c r="F224" s="48" t="s">
        <v>92</v>
      </c>
      <c r="G224" s="49"/>
      <c r="H224" s="50" t="s">
        <v>278</v>
      </c>
      <c r="I224" s="51" t="s">
        <v>774</v>
      </c>
      <c r="J224" s="52">
        <v>18520</v>
      </c>
      <c r="K224" s="53" t="str">
        <f t="shared" si="25"/>
        <v>60歳</v>
      </c>
      <c r="L224" s="54" t="s">
        <v>127</v>
      </c>
      <c r="M224" s="55" t="str">
        <f t="shared" si="26"/>
        <v>還暦</v>
      </c>
      <c r="N224" s="56" t="str">
        <f t="shared" si="27"/>
        <v>福岡:還暦</v>
      </c>
      <c r="O224" s="57">
        <v>40</v>
      </c>
      <c r="P224" s="58">
        <f t="shared" si="28"/>
      </c>
      <c r="Q224" s="58">
        <f t="shared" si="29"/>
      </c>
      <c r="R224" s="58">
        <f t="shared" si="30"/>
      </c>
      <c r="S224" s="58" t="str">
        <f t="shared" si="31"/>
        <v>○</v>
      </c>
      <c r="T224" s="59" t="s">
        <v>92</v>
      </c>
      <c r="U224" s="59"/>
      <c r="V224" s="59"/>
      <c r="W224" s="60"/>
      <c r="X224" s="61" t="s">
        <v>805</v>
      </c>
      <c r="Y224" s="62" t="s">
        <v>116</v>
      </c>
      <c r="Z224" s="46"/>
      <c r="AA224" s="63" t="s">
        <v>92</v>
      </c>
      <c r="AB224" s="46"/>
      <c r="AC224" s="153"/>
      <c r="AD224" s="65"/>
      <c r="AE224" s="46"/>
      <c r="AF224" s="46"/>
    </row>
    <row r="225" spans="1:32" s="37" customFormat="1" ht="22.5" customHeight="1">
      <c r="A225" s="46">
        <v>740</v>
      </c>
      <c r="B225" s="46" t="s">
        <v>99</v>
      </c>
      <c r="C225" s="46">
        <v>112</v>
      </c>
      <c r="D225" s="46" t="s">
        <v>91</v>
      </c>
      <c r="E225" s="47" t="str">
        <f t="shared" si="24"/>
        <v>あやめ-112-A</v>
      </c>
      <c r="F225" s="48" t="s">
        <v>92</v>
      </c>
      <c r="G225" s="48"/>
      <c r="H225" s="66" t="s">
        <v>9</v>
      </c>
      <c r="I225" s="51" t="s">
        <v>398</v>
      </c>
      <c r="J225" s="52">
        <v>16983</v>
      </c>
      <c r="K225" s="53" t="str">
        <f t="shared" si="25"/>
        <v>64歳</v>
      </c>
      <c r="L225" s="55" t="s">
        <v>7</v>
      </c>
      <c r="M225" s="55">
        <f t="shared" si="26"/>
      </c>
      <c r="N225" s="56" t="str">
        <f t="shared" si="27"/>
        <v>岩手:</v>
      </c>
      <c r="O225" s="57">
        <v>3</v>
      </c>
      <c r="P225" s="58">
        <f t="shared" si="28"/>
      </c>
      <c r="Q225" s="58">
        <f t="shared" si="29"/>
      </c>
      <c r="R225" s="58">
        <f t="shared" si="30"/>
      </c>
      <c r="S225" s="58">
        <f t="shared" si="31"/>
      </c>
      <c r="T225" s="67"/>
      <c r="U225" s="59" t="s">
        <v>92</v>
      </c>
      <c r="V225" s="67"/>
      <c r="W225" s="68"/>
      <c r="X225" s="61" t="s">
        <v>805</v>
      </c>
      <c r="Y225" s="70" t="s">
        <v>116</v>
      </c>
      <c r="Z225" s="71"/>
      <c r="AA225" s="63" t="s">
        <v>92</v>
      </c>
      <c r="AB225" s="71"/>
      <c r="AC225" s="153" t="s">
        <v>821</v>
      </c>
      <c r="AD225" s="65"/>
      <c r="AE225" s="46"/>
      <c r="AF225" s="46"/>
    </row>
    <row r="226" spans="1:32" s="37" customFormat="1" ht="22.5" customHeight="1">
      <c r="A226" s="46">
        <v>648</v>
      </c>
      <c r="B226" s="46" t="s">
        <v>99</v>
      </c>
      <c r="C226" s="46">
        <v>112</v>
      </c>
      <c r="D226" s="46" t="s">
        <v>94</v>
      </c>
      <c r="E226" s="47" t="str">
        <f t="shared" si="24"/>
        <v>あやめ-112-B</v>
      </c>
      <c r="F226" s="48" t="s">
        <v>92</v>
      </c>
      <c r="G226" s="49"/>
      <c r="H226" s="50" t="s">
        <v>402</v>
      </c>
      <c r="I226" s="51" t="s">
        <v>403</v>
      </c>
      <c r="J226" s="52">
        <v>16716</v>
      </c>
      <c r="K226" s="53" t="str">
        <f t="shared" si="25"/>
        <v>65歳</v>
      </c>
      <c r="L226" s="54" t="s">
        <v>7</v>
      </c>
      <c r="M226" s="55">
        <f t="shared" si="26"/>
      </c>
      <c r="N226" s="56" t="str">
        <f t="shared" si="27"/>
        <v>岩手:</v>
      </c>
      <c r="O226" s="57">
        <v>3</v>
      </c>
      <c r="P226" s="58">
        <f t="shared" si="28"/>
      </c>
      <c r="Q226" s="58">
        <f t="shared" si="29"/>
      </c>
      <c r="R226" s="58">
        <f t="shared" si="30"/>
      </c>
      <c r="S226" s="58">
        <f t="shared" si="31"/>
      </c>
      <c r="T226" s="59"/>
      <c r="U226" s="59" t="s">
        <v>92</v>
      </c>
      <c r="V226" s="59"/>
      <c r="W226" s="60"/>
      <c r="X226" s="61" t="s">
        <v>805</v>
      </c>
      <c r="Y226" s="62" t="s">
        <v>116</v>
      </c>
      <c r="Z226" s="46"/>
      <c r="AA226" s="63" t="s">
        <v>92</v>
      </c>
      <c r="AB226" s="46"/>
      <c r="AC226" s="153" t="s">
        <v>822</v>
      </c>
      <c r="AD226" s="65"/>
      <c r="AE226" s="46"/>
      <c r="AF226" s="46"/>
    </row>
    <row r="227" spans="1:32" s="37" customFormat="1" ht="22.5" customHeight="1">
      <c r="A227" s="46">
        <v>647</v>
      </c>
      <c r="B227" s="46" t="s">
        <v>99</v>
      </c>
      <c r="C227" s="46">
        <v>113</v>
      </c>
      <c r="D227" s="46" t="s">
        <v>91</v>
      </c>
      <c r="E227" s="47" t="str">
        <f t="shared" si="24"/>
        <v>あやめ-113-A</v>
      </c>
      <c r="F227" s="48" t="s">
        <v>92</v>
      </c>
      <c r="G227" s="48"/>
      <c r="H227" s="66" t="s">
        <v>70</v>
      </c>
      <c r="I227" s="51" t="s">
        <v>593</v>
      </c>
      <c r="J227" s="52">
        <v>17574</v>
      </c>
      <c r="K227" s="53" t="str">
        <f t="shared" si="25"/>
        <v>63歳</v>
      </c>
      <c r="L227" s="55" t="s">
        <v>97</v>
      </c>
      <c r="M227" s="55">
        <f t="shared" si="26"/>
      </c>
      <c r="N227" s="56" t="str">
        <f t="shared" si="27"/>
        <v>京都:</v>
      </c>
      <c r="O227" s="57">
        <v>26</v>
      </c>
      <c r="P227" s="58">
        <f t="shared" si="28"/>
      </c>
      <c r="Q227" s="58">
        <f t="shared" si="29"/>
      </c>
      <c r="R227" s="58">
        <f t="shared" si="30"/>
      </c>
      <c r="S227" s="58">
        <f t="shared" si="31"/>
      </c>
      <c r="T227" s="67"/>
      <c r="U227" s="59" t="s">
        <v>92</v>
      </c>
      <c r="V227" s="67" t="s">
        <v>521</v>
      </c>
      <c r="W227" s="68"/>
      <c r="X227" s="61" t="s">
        <v>805</v>
      </c>
      <c r="Y227" s="70" t="s">
        <v>116</v>
      </c>
      <c r="Z227" s="71"/>
      <c r="AA227" s="63" t="s">
        <v>92</v>
      </c>
      <c r="AB227" s="71"/>
      <c r="AC227" s="153"/>
      <c r="AD227" s="65"/>
      <c r="AE227" s="46"/>
      <c r="AF227" s="46"/>
    </row>
    <row r="228" spans="1:32" s="37" customFormat="1" ht="22.5" customHeight="1">
      <c r="A228" s="46">
        <v>600</v>
      </c>
      <c r="B228" s="46" t="s">
        <v>99</v>
      </c>
      <c r="C228" s="46">
        <v>113</v>
      </c>
      <c r="D228" s="46" t="s">
        <v>94</v>
      </c>
      <c r="E228" s="47" t="str">
        <f t="shared" si="24"/>
        <v>あやめ-113-B</v>
      </c>
      <c r="F228" s="48" t="s">
        <v>92</v>
      </c>
      <c r="G228" s="49"/>
      <c r="H228" s="50" t="s">
        <v>519</v>
      </c>
      <c r="I228" s="51" t="s">
        <v>520</v>
      </c>
      <c r="J228" s="52">
        <v>18096</v>
      </c>
      <c r="K228" s="53" t="str">
        <f t="shared" si="25"/>
        <v>61歳</v>
      </c>
      <c r="L228" s="54" t="s">
        <v>40</v>
      </c>
      <c r="M228" s="55">
        <f t="shared" si="26"/>
      </c>
      <c r="N228" s="56" t="str">
        <f t="shared" si="27"/>
        <v>長野:</v>
      </c>
      <c r="O228" s="57">
        <v>20</v>
      </c>
      <c r="P228" s="58">
        <f t="shared" si="28"/>
      </c>
      <c r="Q228" s="58">
        <f t="shared" si="29"/>
      </c>
      <c r="R228" s="58">
        <f t="shared" si="30"/>
      </c>
      <c r="S228" s="58">
        <f t="shared" si="31"/>
      </c>
      <c r="T228" s="59"/>
      <c r="U228" s="59" t="s">
        <v>92</v>
      </c>
      <c r="V228" s="59" t="s">
        <v>521</v>
      </c>
      <c r="W228" s="60"/>
      <c r="X228" s="61" t="s">
        <v>805</v>
      </c>
      <c r="Y228" s="62" t="s">
        <v>116</v>
      </c>
      <c r="Z228" s="46"/>
      <c r="AA228" s="63" t="s">
        <v>92</v>
      </c>
      <c r="AB228" s="46"/>
      <c r="AC228" s="153"/>
      <c r="AD228" s="65"/>
      <c r="AE228" s="46"/>
      <c r="AF228" s="46"/>
    </row>
    <row r="229" spans="1:32" s="37" customFormat="1" ht="22.5" customHeight="1">
      <c r="A229" s="46">
        <v>677</v>
      </c>
      <c r="B229" s="46" t="s">
        <v>99</v>
      </c>
      <c r="C229" s="46">
        <v>114</v>
      </c>
      <c r="D229" s="46" t="s">
        <v>91</v>
      </c>
      <c r="E229" s="47" t="str">
        <f t="shared" si="24"/>
        <v>あやめ-114-A</v>
      </c>
      <c r="F229" s="48" t="s">
        <v>92</v>
      </c>
      <c r="G229" s="48"/>
      <c r="H229" s="66" t="s">
        <v>279</v>
      </c>
      <c r="I229" s="51" t="s">
        <v>771</v>
      </c>
      <c r="J229" s="52">
        <v>17990</v>
      </c>
      <c r="K229" s="53" t="str">
        <f t="shared" si="25"/>
        <v>61歳</v>
      </c>
      <c r="L229" s="55" t="s">
        <v>135</v>
      </c>
      <c r="M229" s="55">
        <f t="shared" si="26"/>
      </c>
      <c r="N229" s="56" t="str">
        <f t="shared" si="27"/>
        <v>高知:</v>
      </c>
      <c r="O229" s="57">
        <v>39</v>
      </c>
      <c r="P229" s="58">
        <f t="shared" si="28"/>
      </c>
      <c r="Q229" s="58">
        <f t="shared" si="29"/>
      </c>
      <c r="R229" s="58">
        <f t="shared" si="30"/>
      </c>
      <c r="S229" s="58">
        <f t="shared" si="31"/>
      </c>
      <c r="T229" s="67" t="s">
        <v>92</v>
      </c>
      <c r="U229" s="59"/>
      <c r="V229" s="67"/>
      <c r="W229" s="68"/>
      <c r="X229" s="61" t="s">
        <v>805</v>
      </c>
      <c r="Y229" s="70" t="s">
        <v>116</v>
      </c>
      <c r="Z229" s="71"/>
      <c r="AA229" s="63" t="s">
        <v>92</v>
      </c>
      <c r="AB229" s="71"/>
      <c r="AC229" s="153"/>
      <c r="AD229" s="65"/>
      <c r="AE229" s="46"/>
      <c r="AF229" s="46"/>
    </row>
    <row r="230" spans="1:32" s="37" customFormat="1" ht="22.5" customHeight="1">
      <c r="A230" s="46">
        <v>678</v>
      </c>
      <c r="B230" s="46" t="s">
        <v>99</v>
      </c>
      <c r="C230" s="46">
        <v>114</v>
      </c>
      <c r="D230" s="46" t="s">
        <v>94</v>
      </c>
      <c r="E230" s="47" t="str">
        <f t="shared" si="24"/>
        <v>あやめ-114-B</v>
      </c>
      <c r="F230" s="48" t="s">
        <v>92</v>
      </c>
      <c r="G230" s="49"/>
      <c r="H230" s="50" t="s">
        <v>280</v>
      </c>
      <c r="I230" s="51" t="s">
        <v>765</v>
      </c>
      <c r="J230" s="52">
        <v>16767</v>
      </c>
      <c r="K230" s="53" t="str">
        <f t="shared" si="25"/>
        <v>65歳</v>
      </c>
      <c r="L230" s="54" t="s">
        <v>763</v>
      </c>
      <c r="M230" s="55">
        <f t="shared" si="26"/>
      </c>
      <c r="N230" s="56" t="str">
        <f t="shared" si="27"/>
        <v>愛媛:</v>
      </c>
      <c r="O230" s="57">
        <v>38</v>
      </c>
      <c r="P230" s="58">
        <f t="shared" si="28"/>
      </c>
      <c r="Q230" s="58">
        <f t="shared" si="29"/>
      </c>
      <c r="R230" s="58">
        <f t="shared" si="30"/>
      </c>
      <c r="S230" s="58">
        <f t="shared" si="31"/>
      </c>
      <c r="T230" s="59" t="s">
        <v>92</v>
      </c>
      <c r="U230" s="59"/>
      <c r="V230" s="59"/>
      <c r="W230" s="60"/>
      <c r="X230" s="61"/>
      <c r="Y230" s="62" t="s">
        <v>116</v>
      </c>
      <c r="Z230" s="46"/>
      <c r="AA230" s="63" t="s">
        <v>92</v>
      </c>
      <c r="AB230" s="46"/>
      <c r="AC230" s="153"/>
      <c r="AD230" s="65"/>
      <c r="AE230" s="46"/>
      <c r="AF230" s="46"/>
    </row>
    <row r="231" spans="1:32" s="37" customFormat="1" ht="22.5" customHeight="1">
      <c r="A231" s="46">
        <v>791</v>
      </c>
      <c r="B231" s="46" t="s">
        <v>99</v>
      </c>
      <c r="C231" s="46">
        <v>115</v>
      </c>
      <c r="D231" s="46" t="s">
        <v>91</v>
      </c>
      <c r="E231" s="47" t="str">
        <f t="shared" si="24"/>
        <v>あやめ-115-A</v>
      </c>
      <c r="F231" s="48" t="s">
        <v>92</v>
      </c>
      <c r="G231" s="48"/>
      <c r="H231" s="66" t="s">
        <v>281</v>
      </c>
      <c r="I231" s="51" t="s">
        <v>716</v>
      </c>
      <c r="J231" s="52">
        <v>17499</v>
      </c>
      <c r="K231" s="53" t="str">
        <f t="shared" si="25"/>
        <v>63歳</v>
      </c>
      <c r="L231" s="55" t="s">
        <v>120</v>
      </c>
      <c r="M231" s="55">
        <f t="shared" si="26"/>
      </c>
      <c r="N231" s="56" t="str">
        <f t="shared" si="27"/>
        <v>島根:</v>
      </c>
      <c r="O231" s="57">
        <v>32</v>
      </c>
      <c r="P231" s="58">
        <f t="shared" si="28"/>
      </c>
      <c r="Q231" s="58">
        <f t="shared" si="29"/>
      </c>
      <c r="R231" s="58">
        <f t="shared" si="30"/>
      </c>
      <c r="S231" s="58">
        <f t="shared" si="31"/>
      </c>
      <c r="T231" s="67"/>
      <c r="U231" s="59" t="s">
        <v>92</v>
      </c>
      <c r="V231" s="67" t="s">
        <v>521</v>
      </c>
      <c r="W231" s="68"/>
      <c r="X231" s="61" t="s">
        <v>805</v>
      </c>
      <c r="Y231" s="70" t="s">
        <v>116</v>
      </c>
      <c r="Z231" s="71" t="s">
        <v>121</v>
      </c>
      <c r="AA231" s="63" t="s">
        <v>92</v>
      </c>
      <c r="AB231" s="71" t="s">
        <v>121</v>
      </c>
      <c r="AC231" s="153"/>
      <c r="AD231" s="65"/>
      <c r="AE231" s="46"/>
      <c r="AF231" s="46"/>
    </row>
    <row r="232" spans="1:32" s="140" customFormat="1" ht="22.5" customHeight="1">
      <c r="A232" s="125">
        <v>816</v>
      </c>
      <c r="B232" s="46" t="s">
        <v>99</v>
      </c>
      <c r="C232" s="46">
        <v>115</v>
      </c>
      <c r="D232" s="46" t="s">
        <v>94</v>
      </c>
      <c r="E232" s="47" t="str">
        <f t="shared" si="24"/>
        <v>あやめ-115-B</v>
      </c>
      <c r="F232" s="48" t="s">
        <v>92</v>
      </c>
      <c r="G232" s="49"/>
      <c r="H232" s="50" t="s">
        <v>282</v>
      </c>
      <c r="I232" s="51" t="s">
        <v>718</v>
      </c>
      <c r="J232" s="52">
        <v>17271</v>
      </c>
      <c r="K232" s="53" t="str">
        <f t="shared" si="25"/>
        <v>63歳</v>
      </c>
      <c r="L232" s="54" t="s">
        <v>120</v>
      </c>
      <c r="M232" s="55">
        <f t="shared" si="26"/>
      </c>
      <c r="N232" s="56" t="str">
        <f t="shared" si="27"/>
        <v>島根:</v>
      </c>
      <c r="O232" s="57">
        <v>32</v>
      </c>
      <c r="P232" s="58">
        <f t="shared" si="28"/>
      </c>
      <c r="Q232" s="58">
        <f t="shared" si="29"/>
      </c>
      <c r="R232" s="58">
        <f t="shared" si="30"/>
      </c>
      <c r="S232" s="58">
        <f t="shared" si="31"/>
      </c>
      <c r="T232" s="59"/>
      <c r="U232" s="59" t="s">
        <v>92</v>
      </c>
      <c r="V232" s="59" t="s">
        <v>521</v>
      </c>
      <c r="W232" s="60"/>
      <c r="X232" s="61" t="s">
        <v>805</v>
      </c>
      <c r="Y232" s="62" t="s">
        <v>116</v>
      </c>
      <c r="Z232" s="46" t="s">
        <v>121</v>
      </c>
      <c r="AA232" s="63" t="s">
        <v>92</v>
      </c>
      <c r="AB232" s="46" t="s">
        <v>121</v>
      </c>
      <c r="AC232" s="153"/>
      <c r="AD232" s="139"/>
      <c r="AE232" s="125"/>
      <c r="AF232" s="125"/>
    </row>
    <row r="233" spans="1:32" s="37" customFormat="1" ht="22.5" customHeight="1">
      <c r="A233" s="46">
        <v>760</v>
      </c>
      <c r="B233" s="46" t="s">
        <v>99</v>
      </c>
      <c r="C233" s="46">
        <v>116</v>
      </c>
      <c r="D233" s="46" t="s">
        <v>91</v>
      </c>
      <c r="E233" s="47" t="str">
        <f t="shared" si="24"/>
        <v>あやめ-116-A</v>
      </c>
      <c r="F233" s="48" t="s">
        <v>92</v>
      </c>
      <c r="G233" s="48"/>
      <c r="H233" s="66" t="s">
        <v>692</v>
      </c>
      <c r="I233" s="51" t="s">
        <v>693</v>
      </c>
      <c r="J233" s="52">
        <v>18658</v>
      </c>
      <c r="K233" s="53" t="str">
        <f t="shared" si="25"/>
        <v>60歳</v>
      </c>
      <c r="L233" s="55" t="s">
        <v>124</v>
      </c>
      <c r="M233" s="55" t="str">
        <f t="shared" si="26"/>
        <v>還暦</v>
      </c>
      <c r="N233" s="56" t="str">
        <f t="shared" si="27"/>
        <v>奈良:還暦</v>
      </c>
      <c r="O233" s="57">
        <v>29</v>
      </c>
      <c r="P233" s="58">
        <f t="shared" si="28"/>
      </c>
      <c r="Q233" s="58">
        <f t="shared" si="29"/>
      </c>
      <c r="R233" s="58">
        <f t="shared" si="30"/>
      </c>
      <c r="S233" s="58" t="str">
        <f t="shared" si="31"/>
        <v>○</v>
      </c>
      <c r="T233" s="67"/>
      <c r="U233" s="59" t="s">
        <v>92</v>
      </c>
      <c r="V233" s="67" t="s">
        <v>659</v>
      </c>
      <c r="W233" s="68"/>
      <c r="X233" s="61" t="s">
        <v>805</v>
      </c>
      <c r="Y233" s="70" t="s">
        <v>116</v>
      </c>
      <c r="Z233" s="71"/>
      <c r="AA233" s="63" t="s">
        <v>92</v>
      </c>
      <c r="AB233" s="71"/>
      <c r="AC233" s="153"/>
      <c r="AD233" s="65"/>
      <c r="AE233" s="46"/>
      <c r="AF233" s="46"/>
    </row>
    <row r="234" spans="1:32" s="37" customFormat="1" ht="22.5" customHeight="1">
      <c r="A234" s="46">
        <v>792</v>
      </c>
      <c r="B234" s="46" t="s">
        <v>99</v>
      </c>
      <c r="C234" s="46">
        <v>116</v>
      </c>
      <c r="D234" s="46" t="s">
        <v>94</v>
      </c>
      <c r="E234" s="47" t="str">
        <f t="shared" si="24"/>
        <v>あやめ-116-B</v>
      </c>
      <c r="F234" s="48" t="s">
        <v>92</v>
      </c>
      <c r="G234" s="49"/>
      <c r="H234" s="50" t="s">
        <v>283</v>
      </c>
      <c r="I234" s="51" t="s">
        <v>684</v>
      </c>
      <c r="J234" s="52">
        <v>16667</v>
      </c>
      <c r="K234" s="53" t="str">
        <f t="shared" si="25"/>
        <v>65歳</v>
      </c>
      <c r="L234" s="54" t="s">
        <v>124</v>
      </c>
      <c r="M234" s="55">
        <f t="shared" si="26"/>
      </c>
      <c r="N234" s="56" t="str">
        <f t="shared" si="27"/>
        <v>奈良:</v>
      </c>
      <c r="O234" s="57">
        <v>29</v>
      </c>
      <c r="P234" s="58">
        <f t="shared" si="28"/>
      </c>
      <c r="Q234" s="58">
        <f t="shared" si="29"/>
      </c>
      <c r="R234" s="58">
        <f t="shared" si="30"/>
      </c>
      <c r="S234" s="58">
        <f t="shared" si="31"/>
      </c>
      <c r="T234" s="59"/>
      <c r="U234" s="59" t="s">
        <v>92</v>
      </c>
      <c r="V234" s="59" t="s">
        <v>659</v>
      </c>
      <c r="W234" s="60"/>
      <c r="X234" s="61" t="s">
        <v>805</v>
      </c>
      <c r="Y234" s="62" t="s">
        <v>116</v>
      </c>
      <c r="Z234" s="46"/>
      <c r="AA234" s="63" t="s">
        <v>92</v>
      </c>
      <c r="AB234" s="46"/>
      <c r="AC234" s="153"/>
      <c r="AD234" s="65"/>
      <c r="AE234" s="46"/>
      <c r="AF234" s="46"/>
    </row>
    <row r="235" spans="1:32" s="37" customFormat="1" ht="22.5" customHeight="1">
      <c r="A235" s="46">
        <v>538</v>
      </c>
      <c r="B235" s="46" t="s">
        <v>99</v>
      </c>
      <c r="C235" s="46">
        <v>117</v>
      </c>
      <c r="D235" s="46" t="s">
        <v>91</v>
      </c>
      <c r="E235" s="47" t="str">
        <f t="shared" si="24"/>
        <v>あやめ-117-A</v>
      </c>
      <c r="F235" s="48" t="s">
        <v>92</v>
      </c>
      <c r="G235" s="48"/>
      <c r="H235" s="66" t="s">
        <v>35</v>
      </c>
      <c r="I235" s="51" t="s">
        <v>502</v>
      </c>
      <c r="J235" s="52">
        <v>17761</v>
      </c>
      <c r="K235" s="53" t="str">
        <f t="shared" si="25"/>
        <v>62歳</v>
      </c>
      <c r="L235" s="55" t="s">
        <v>80</v>
      </c>
      <c r="M235" s="55">
        <f t="shared" si="26"/>
      </c>
      <c r="N235" s="56" t="str">
        <f t="shared" si="27"/>
        <v>神奈川:</v>
      </c>
      <c r="O235" s="57">
        <v>14</v>
      </c>
      <c r="P235" s="58">
        <f t="shared" si="28"/>
      </c>
      <c r="Q235" s="58">
        <f t="shared" si="29"/>
      </c>
      <c r="R235" s="58">
        <f t="shared" si="30"/>
      </c>
      <c r="S235" s="58">
        <f t="shared" si="31"/>
      </c>
      <c r="T235" s="67" t="s">
        <v>92</v>
      </c>
      <c r="U235" s="59"/>
      <c r="V235" s="67"/>
      <c r="W235" s="68"/>
      <c r="X235" s="61" t="s">
        <v>805</v>
      </c>
      <c r="Y235" s="70" t="s">
        <v>116</v>
      </c>
      <c r="Z235" s="71"/>
      <c r="AA235" s="63" t="s">
        <v>92</v>
      </c>
      <c r="AB235" s="71"/>
      <c r="AC235" s="153"/>
      <c r="AD235" s="65"/>
      <c r="AE235" s="46"/>
      <c r="AF235" s="46"/>
    </row>
    <row r="236" spans="1:32" s="37" customFormat="1" ht="22.5" customHeight="1">
      <c r="A236" s="46">
        <v>739</v>
      </c>
      <c r="B236" s="46" t="s">
        <v>99</v>
      </c>
      <c r="C236" s="46">
        <v>117</v>
      </c>
      <c r="D236" s="46" t="s">
        <v>94</v>
      </c>
      <c r="E236" s="47" t="str">
        <f t="shared" si="24"/>
        <v>あやめ-117-B</v>
      </c>
      <c r="F236" s="48" t="s">
        <v>92</v>
      </c>
      <c r="G236" s="49"/>
      <c r="H236" s="50" t="s">
        <v>496</v>
      </c>
      <c r="I236" s="51" t="s">
        <v>497</v>
      </c>
      <c r="J236" s="52">
        <v>13179</v>
      </c>
      <c r="K236" s="53" t="str">
        <f t="shared" si="25"/>
        <v>75歳</v>
      </c>
      <c r="L236" s="54" t="s">
        <v>80</v>
      </c>
      <c r="M236" s="55">
        <f t="shared" si="26"/>
      </c>
      <c r="N236" s="56" t="str">
        <f t="shared" si="27"/>
        <v>神奈川:</v>
      </c>
      <c r="O236" s="57">
        <v>14</v>
      </c>
      <c r="P236" s="58">
        <f t="shared" si="28"/>
      </c>
      <c r="Q236" s="58">
        <f t="shared" si="29"/>
      </c>
      <c r="R236" s="58">
        <f t="shared" si="30"/>
      </c>
      <c r="S236" s="58">
        <f t="shared" si="31"/>
      </c>
      <c r="T236" s="59"/>
      <c r="U236" s="59" t="s">
        <v>92</v>
      </c>
      <c r="V236" s="59"/>
      <c r="W236" s="60"/>
      <c r="X236" s="61" t="s">
        <v>805</v>
      </c>
      <c r="Y236" s="62" t="s">
        <v>116</v>
      </c>
      <c r="Z236" s="46"/>
      <c r="AA236" s="63" t="s">
        <v>92</v>
      </c>
      <c r="AB236" s="46"/>
      <c r="AC236" s="153"/>
      <c r="AD236" s="65"/>
      <c r="AE236" s="46"/>
      <c r="AF236" s="46"/>
    </row>
    <row r="237" spans="1:32" s="37" customFormat="1" ht="22.5" customHeight="1">
      <c r="A237" s="46">
        <v>844</v>
      </c>
      <c r="B237" s="46" t="s">
        <v>99</v>
      </c>
      <c r="C237" s="46">
        <v>118</v>
      </c>
      <c r="D237" s="46" t="s">
        <v>91</v>
      </c>
      <c r="E237" s="47" t="str">
        <f t="shared" si="24"/>
        <v>あやめ-118-A</v>
      </c>
      <c r="F237" s="48" t="s">
        <v>92</v>
      </c>
      <c r="G237" s="48"/>
      <c r="H237" s="66" t="s">
        <v>284</v>
      </c>
      <c r="I237" s="51" t="s">
        <v>285</v>
      </c>
      <c r="J237" s="52">
        <v>17933</v>
      </c>
      <c r="K237" s="53" t="str">
        <f t="shared" si="25"/>
        <v>62歳</v>
      </c>
      <c r="L237" s="55" t="s">
        <v>131</v>
      </c>
      <c r="M237" s="55">
        <f t="shared" si="26"/>
      </c>
      <c r="N237" s="56" t="str">
        <f t="shared" si="27"/>
        <v>兵庫:</v>
      </c>
      <c r="O237" s="57">
        <v>28</v>
      </c>
      <c r="P237" s="58">
        <f t="shared" si="28"/>
      </c>
      <c r="Q237" s="58">
        <f t="shared" si="29"/>
      </c>
      <c r="R237" s="58">
        <f t="shared" si="30"/>
      </c>
      <c r="S237" s="58">
        <f t="shared" si="31"/>
      </c>
      <c r="T237" s="67"/>
      <c r="U237" s="59" t="s">
        <v>92</v>
      </c>
      <c r="V237" s="67"/>
      <c r="W237" s="68"/>
      <c r="X237" s="61" t="s">
        <v>805</v>
      </c>
      <c r="Y237" s="70" t="s">
        <v>116</v>
      </c>
      <c r="Z237" s="71"/>
      <c r="AA237" s="63" t="s">
        <v>92</v>
      </c>
      <c r="AB237" s="71"/>
      <c r="AC237" s="153"/>
      <c r="AD237" s="65"/>
      <c r="AE237" s="46"/>
      <c r="AF237" s="46"/>
    </row>
    <row r="238" spans="1:32" s="37" customFormat="1" ht="22.5" customHeight="1">
      <c r="A238" s="46">
        <v>815</v>
      </c>
      <c r="B238" s="46" t="s">
        <v>99</v>
      </c>
      <c r="C238" s="46">
        <v>118</v>
      </c>
      <c r="D238" s="46" t="s">
        <v>94</v>
      </c>
      <c r="E238" s="47" t="str">
        <f t="shared" si="24"/>
        <v>あやめ-118-B</v>
      </c>
      <c r="F238" s="48" t="s">
        <v>92</v>
      </c>
      <c r="G238" s="49"/>
      <c r="H238" s="50" t="s">
        <v>286</v>
      </c>
      <c r="I238" s="51" t="s">
        <v>652</v>
      </c>
      <c r="J238" s="52">
        <v>17850</v>
      </c>
      <c r="K238" s="53" t="str">
        <f t="shared" si="25"/>
        <v>62歳</v>
      </c>
      <c r="L238" s="54" t="s">
        <v>131</v>
      </c>
      <c r="M238" s="55">
        <f t="shared" si="26"/>
      </c>
      <c r="N238" s="56" t="str">
        <f t="shared" si="27"/>
        <v>兵庫:</v>
      </c>
      <c r="O238" s="57">
        <v>28</v>
      </c>
      <c r="P238" s="58">
        <f t="shared" si="28"/>
      </c>
      <c r="Q238" s="58">
        <f t="shared" si="29"/>
      </c>
      <c r="R238" s="58">
        <f t="shared" si="30"/>
      </c>
      <c r="S238" s="58">
        <f t="shared" si="31"/>
      </c>
      <c r="T238" s="59"/>
      <c r="U238" s="59" t="s">
        <v>92</v>
      </c>
      <c r="V238" s="59"/>
      <c r="W238" s="60"/>
      <c r="X238" s="61" t="s">
        <v>805</v>
      </c>
      <c r="Y238" s="62" t="s">
        <v>116</v>
      </c>
      <c r="Z238" s="46"/>
      <c r="AA238" s="63" t="s">
        <v>92</v>
      </c>
      <c r="AB238" s="46"/>
      <c r="AC238" s="153"/>
      <c r="AD238" s="65"/>
      <c r="AE238" s="46"/>
      <c r="AF238" s="46"/>
    </row>
    <row r="239" spans="1:32" s="37" customFormat="1" ht="22.5" customHeight="1">
      <c r="A239" s="46">
        <v>690</v>
      </c>
      <c r="B239" s="46" t="s">
        <v>99</v>
      </c>
      <c r="C239" s="46">
        <v>119</v>
      </c>
      <c r="D239" s="46" t="s">
        <v>91</v>
      </c>
      <c r="E239" s="47" t="str">
        <f t="shared" si="24"/>
        <v>あやめ-119-A</v>
      </c>
      <c r="F239" s="48" t="s">
        <v>92</v>
      </c>
      <c r="G239" s="48"/>
      <c r="H239" s="66" t="s">
        <v>52</v>
      </c>
      <c r="I239" s="51" t="s">
        <v>546</v>
      </c>
      <c r="J239" s="52">
        <v>18041</v>
      </c>
      <c r="K239" s="53" t="str">
        <f t="shared" si="25"/>
        <v>61歳</v>
      </c>
      <c r="L239" s="55" t="s">
        <v>83</v>
      </c>
      <c r="M239" s="55">
        <f t="shared" si="26"/>
      </c>
      <c r="N239" s="56" t="str">
        <f t="shared" si="27"/>
        <v>愛知:</v>
      </c>
      <c r="O239" s="57">
        <v>23</v>
      </c>
      <c r="P239" s="58">
        <f t="shared" si="28"/>
      </c>
      <c r="Q239" s="58">
        <f t="shared" si="29"/>
      </c>
      <c r="R239" s="58">
        <f t="shared" si="30"/>
      </c>
      <c r="S239" s="58">
        <f t="shared" si="31"/>
      </c>
      <c r="T239" s="67" t="s">
        <v>92</v>
      </c>
      <c r="U239" s="59"/>
      <c r="V239" s="67"/>
      <c r="W239" s="68"/>
      <c r="X239" s="61" t="s">
        <v>805</v>
      </c>
      <c r="Y239" s="70" t="s">
        <v>116</v>
      </c>
      <c r="Z239" s="71"/>
      <c r="AA239" s="63" t="s">
        <v>92</v>
      </c>
      <c r="AB239" s="71"/>
      <c r="AC239" s="153"/>
      <c r="AD239" s="65"/>
      <c r="AE239" s="46"/>
      <c r="AF239" s="46"/>
    </row>
    <row r="240" spans="1:32" s="37" customFormat="1" ht="22.5" customHeight="1">
      <c r="A240" s="46">
        <v>689</v>
      </c>
      <c r="B240" s="46" t="s">
        <v>99</v>
      </c>
      <c r="C240" s="46" t="s">
        <v>849</v>
      </c>
      <c r="D240" s="46" t="s">
        <v>94</v>
      </c>
      <c r="E240" s="47" t="str">
        <f t="shared" si="24"/>
        <v>あやめ-変更119-B</v>
      </c>
      <c r="F240" s="48" t="s">
        <v>92</v>
      </c>
      <c r="G240" s="49"/>
      <c r="H240" s="50" t="s">
        <v>287</v>
      </c>
      <c r="I240" s="51"/>
      <c r="J240" s="52">
        <v>17610</v>
      </c>
      <c r="K240" s="53" t="str">
        <f t="shared" si="25"/>
        <v>63歳</v>
      </c>
      <c r="L240" s="54" t="s">
        <v>545</v>
      </c>
      <c r="M240" s="55">
        <f t="shared" si="26"/>
      </c>
      <c r="N240" s="56" t="str">
        <f t="shared" si="27"/>
        <v>愛知:</v>
      </c>
      <c r="O240" s="57">
        <v>23</v>
      </c>
      <c r="P240" s="58">
        <f t="shared" si="28"/>
      </c>
      <c r="Q240" s="58">
        <f t="shared" si="29"/>
      </c>
      <c r="R240" s="58">
        <f t="shared" si="30"/>
      </c>
      <c r="S240" s="58">
        <f t="shared" si="31"/>
      </c>
      <c r="T240" s="59"/>
      <c r="U240" s="59"/>
      <c r="V240" s="59"/>
      <c r="W240" s="60"/>
      <c r="X240" s="61" t="s">
        <v>805</v>
      </c>
      <c r="Y240" s="62" t="s">
        <v>116</v>
      </c>
      <c r="Z240" s="46"/>
      <c r="AA240" s="63" t="s">
        <v>92</v>
      </c>
      <c r="AB240" s="46"/>
      <c r="AC240" s="153" t="s">
        <v>288</v>
      </c>
      <c r="AD240" s="65"/>
      <c r="AE240" s="46"/>
      <c r="AF240" s="46"/>
    </row>
    <row r="241" spans="1:32" s="37" customFormat="1" ht="22.5" customHeight="1">
      <c r="A241" s="46">
        <v>759</v>
      </c>
      <c r="B241" s="46" t="s">
        <v>99</v>
      </c>
      <c r="C241" s="46">
        <v>120</v>
      </c>
      <c r="D241" s="46" t="s">
        <v>91</v>
      </c>
      <c r="E241" s="47" t="str">
        <f t="shared" si="24"/>
        <v>あやめ-120-A</v>
      </c>
      <c r="F241" s="48" t="s">
        <v>92</v>
      </c>
      <c r="G241" s="48"/>
      <c r="H241" s="66" t="s">
        <v>289</v>
      </c>
      <c r="I241" s="51" t="s">
        <v>735</v>
      </c>
      <c r="J241" s="52">
        <v>18085</v>
      </c>
      <c r="K241" s="53" t="str">
        <f t="shared" si="25"/>
        <v>61歳</v>
      </c>
      <c r="L241" s="55" t="s">
        <v>149</v>
      </c>
      <c r="M241" s="55">
        <f t="shared" si="26"/>
      </c>
      <c r="N241" s="56" t="str">
        <f t="shared" si="27"/>
        <v>広島:</v>
      </c>
      <c r="O241" s="57">
        <v>34</v>
      </c>
      <c r="P241" s="58">
        <f t="shared" si="28"/>
      </c>
      <c r="Q241" s="58">
        <f t="shared" si="29"/>
      </c>
      <c r="R241" s="58">
        <f t="shared" si="30"/>
      </c>
      <c r="S241" s="58">
        <f t="shared" si="31"/>
      </c>
      <c r="T241" s="67"/>
      <c r="U241" s="59" t="s">
        <v>92</v>
      </c>
      <c r="V241" s="67" t="s">
        <v>659</v>
      </c>
      <c r="W241" s="68" t="s">
        <v>290</v>
      </c>
      <c r="X241" s="61" t="s">
        <v>805</v>
      </c>
      <c r="Y241" s="70" t="s">
        <v>116</v>
      </c>
      <c r="Z241" s="71"/>
      <c r="AA241" s="63" t="s">
        <v>92</v>
      </c>
      <c r="AB241" s="71"/>
      <c r="AC241" s="153"/>
      <c r="AD241" s="65"/>
      <c r="AE241" s="46"/>
      <c r="AF241" s="46"/>
    </row>
    <row r="242" spans="1:32" s="37" customFormat="1" ht="22.5" customHeight="1">
      <c r="A242" s="46">
        <v>537</v>
      </c>
      <c r="B242" s="46" t="s">
        <v>99</v>
      </c>
      <c r="C242" s="46">
        <v>120</v>
      </c>
      <c r="D242" s="46" t="s">
        <v>94</v>
      </c>
      <c r="E242" s="47" t="str">
        <f t="shared" si="24"/>
        <v>あやめ-120-B</v>
      </c>
      <c r="F242" s="48" t="s">
        <v>92</v>
      </c>
      <c r="G242" s="49"/>
      <c r="H242" s="50" t="s">
        <v>291</v>
      </c>
      <c r="I242" s="51" t="s">
        <v>731</v>
      </c>
      <c r="J242" s="52">
        <v>18503</v>
      </c>
      <c r="K242" s="53" t="str">
        <f t="shared" si="25"/>
        <v>60歳</v>
      </c>
      <c r="L242" s="54" t="s">
        <v>149</v>
      </c>
      <c r="M242" s="55" t="str">
        <f t="shared" si="26"/>
        <v>還暦</v>
      </c>
      <c r="N242" s="56" t="str">
        <f t="shared" si="27"/>
        <v>広島:還暦</v>
      </c>
      <c r="O242" s="57">
        <v>34</v>
      </c>
      <c r="P242" s="58">
        <f t="shared" si="28"/>
      </c>
      <c r="Q242" s="58">
        <f t="shared" si="29"/>
      </c>
      <c r="R242" s="58">
        <f t="shared" si="30"/>
      </c>
      <c r="S242" s="58" t="str">
        <f t="shared" si="31"/>
        <v>○</v>
      </c>
      <c r="T242" s="59"/>
      <c r="U242" s="59" t="s">
        <v>92</v>
      </c>
      <c r="V242" s="59" t="s">
        <v>659</v>
      </c>
      <c r="W242" s="60" t="s">
        <v>290</v>
      </c>
      <c r="X242" s="61" t="s">
        <v>805</v>
      </c>
      <c r="Y242" s="62" t="s">
        <v>116</v>
      </c>
      <c r="Z242" s="46"/>
      <c r="AA242" s="63" t="s">
        <v>92</v>
      </c>
      <c r="AB242" s="46"/>
      <c r="AC242" s="153"/>
      <c r="AD242" s="65"/>
      <c r="AE242" s="46"/>
      <c r="AF242" s="46"/>
    </row>
    <row r="243" spans="1:32" s="37" customFormat="1" ht="22.5" customHeight="1">
      <c r="A243" s="46">
        <v>852</v>
      </c>
      <c r="B243" s="46" t="s">
        <v>99</v>
      </c>
      <c r="C243" s="46">
        <v>121</v>
      </c>
      <c r="D243" s="46" t="s">
        <v>91</v>
      </c>
      <c r="E243" s="47" t="str">
        <f t="shared" si="24"/>
        <v>あやめ-121-A</v>
      </c>
      <c r="F243" s="48" t="s">
        <v>92</v>
      </c>
      <c r="G243" s="48"/>
      <c r="H243" s="66" t="s">
        <v>292</v>
      </c>
      <c r="I243" s="51" t="s">
        <v>600</v>
      </c>
      <c r="J243" s="52">
        <v>17575</v>
      </c>
      <c r="K243" s="53" t="str">
        <f t="shared" si="25"/>
        <v>63歳</v>
      </c>
      <c r="L243" s="55" t="s">
        <v>598</v>
      </c>
      <c r="M243" s="55">
        <f t="shared" si="26"/>
      </c>
      <c r="N243" s="56" t="str">
        <f t="shared" si="27"/>
        <v>京都:</v>
      </c>
      <c r="O243" s="57">
        <v>26</v>
      </c>
      <c r="P243" s="58">
        <f t="shared" si="28"/>
      </c>
      <c r="Q243" s="58">
        <f t="shared" si="29"/>
      </c>
      <c r="R243" s="58">
        <f t="shared" si="30"/>
      </c>
      <c r="S243" s="58">
        <f t="shared" si="31"/>
      </c>
      <c r="T243" s="67" t="s">
        <v>92</v>
      </c>
      <c r="U243" s="59"/>
      <c r="V243" s="67"/>
      <c r="W243" s="68"/>
      <c r="X243" s="61" t="s">
        <v>805</v>
      </c>
      <c r="Y243" s="70" t="s">
        <v>116</v>
      </c>
      <c r="Z243" s="71"/>
      <c r="AA243" s="63" t="s">
        <v>92</v>
      </c>
      <c r="AB243" s="71"/>
      <c r="AC243" s="153"/>
      <c r="AD243" s="65"/>
      <c r="AE243" s="46"/>
      <c r="AF243" s="46"/>
    </row>
    <row r="244" spans="1:32" s="37" customFormat="1" ht="22.5" customHeight="1">
      <c r="A244" s="46">
        <v>851</v>
      </c>
      <c r="B244" s="46" t="s">
        <v>99</v>
      </c>
      <c r="C244" s="46">
        <v>121</v>
      </c>
      <c r="D244" s="46" t="s">
        <v>94</v>
      </c>
      <c r="E244" s="47" t="str">
        <f t="shared" si="24"/>
        <v>あやめ-121-B</v>
      </c>
      <c r="F244" s="48" t="s">
        <v>92</v>
      </c>
      <c r="G244" s="49"/>
      <c r="H244" s="50" t="s">
        <v>293</v>
      </c>
      <c r="I244" s="51" t="s">
        <v>599</v>
      </c>
      <c r="J244" s="52">
        <v>17022</v>
      </c>
      <c r="K244" s="53" t="str">
        <f t="shared" si="25"/>
        <v>64歳</v>
      </c>
      <c r="L244" s="54" t="s">
        <v>598</v>
      </c>
      <c r="M244" s="55">
        <f t="shared" si="26"/>
      </c>
      <c r="N244" s="56" t="str">
        <f t="shared" si="27"/>
        <v>京都:</v>
      </c>
      <c r="O244" s="57">
        <v>26</v>
      </c>
      <c r="P244" s="58">
        <f t="shared" si="28"/>
      </c>
      <c r="Q244" s="58">
        <f t="shared" si="29"/>
      </c>
      <c r="R244" s="58">
        <f t="shared" si="30"/>
      </c>
      <c r="S244" s="58">
        <f t="shared" si="31"/>
      </c>
      <c r="T244" s="59"/>
      <c r="U244" s="59" t="s">
        <v>92</v>
      </c>
      <c r="V244" s="59"/>
      <c r="W244" s="60"/>
      <c r="X244" s="61" t="s">
        <v>805</v>
      </c>
      <c r="Y244" s="62" t="s">
        <v>116</v>
      </c>
      <c r="Z244" s="46"/>
      <c r="AA244" s="63" t="s">
        <v>92</v>
      </c>
      <c r="AB244" s="46"/>
      <c r="AC244" s="153"/>
      <c r="AD244" s="65"/>
      <c r="AE244" s="46"/>
      <c r="AF244" s="46"/>
    </row>
    <row r="245" spans="1:32" s="37" customFormat="1" ht="22.5" customHeight="1">
      <c r="A245" s="46">
        <v>629</v>
      </c>
      <c r="B245" s="46" t="s">
        <v>99</v>
      </c>
      <c r="C245" s="46">
        <v>122</v>
      </c>
      <c r="D245" s="46" t="s">
        <v>91</v>
      </c>
      <c r="E245" s="47" t="str">
        <f t="shared" si="24"/>
        <v>あやめ-122-A</v>
      </c>
      <c r="F245" s="48" t="s">
        <v>92</v>
      </c>
      <c r="G245" s="48"/>
      <c r="H245" s="66" t="s">
        <v>17</v>
      </c>
      <c r="I245" s="51" t="s">
        <v>437</v>
      </c>
      <c r="J245" s="52">
        <v>17105</v>
      </c>
      <c r="K245" s="53" t="str">
        <f t="shared" si="25"/>
        <v>64歳</v>
      </c>
      <c r="L245" s="55" t="s">
        <v>98</v>
      </c>
      <c r="M245" s="55">
        <f t="shared" si="26"/>
      </c>
      <c r="N245" s="56" t="str">
        <f t="shared" si="27"/>
        <v>群馬:</v>
      </c>
      <c r="O245" s="57">
        <v>10</v>
      </c>
      <c r="P245" s="58">
        <f t="shared" si="28"/>
      </c>
      <c r="Q245" s="58">
        <f t="shared" si="29"/>
      </c>
      <c r="R245" s="58">
        <f t="shared" si="30"/>
      </c>
      <c r="S245" s="58">
        <f t="shared" si="31"/>
      </c>
      <c r="T245" s="67"/>
      <c r="U245" s="59" t="s">
        <v>92</v>
      </c>
      <c r="V245" s="67"/>
      <c r="W245" s="68"/>
      <c r="X245" s="61" t="s">
        <v>805</v>
      </c>
      <c r="Y245" s="70" t="s">
        <v>116</v>
      </c>
      <c r="Z245" s="71"/>
      <c r="AA245" s="63" t="s">
        <v>92</v>
      </c>
      <c r="AB245" s="71"/>
      <c r="AC245" s="153"/>
      <c r="AD245" s="65"/>
      <c r="AE245" s="46"/>
      <c r="AF245" s="46"/>
    </row>
    <row r="246" spans="1:32" s="37" customFormat="1" ht="22.5" customHeight="1">
      <c r="A246" s="46">
        <v>622</v>
      </c>
      <c r="B246" s="46" t="s">
        <v>99</v>
      </c>
      <c r="C246" s="46">
        <v>122</v>
      </c>
      <c r="D246" s="46" t="s">
        <v>94</v>
      </c>
      <c r="E246" s="47" t="str">
        <f t="shared" si="24"/>
        <v>あやめ-122-B</v>
      </c>
      <c r="F246" s="48" t="s">
        <v>92</v>
      </c>
      <c r="G246" s="49"/>
      <c r="H246" s="50" t="s">
        <v>438</v>
      </c>
      <c r="I246" s="51" t="s">
        <v>439</v>
      </c>
      <c r="J246" s="52">
        <v>16610</v>
      </c>
      <c r="K246" s="53" t="str">
        <f t="shared" si="25"/>
        <v>65歳</v>
      </c>
      <c r="L246" s="54" t="s">
        <v>98</v>
      </c>
      <c r="M246" s="55">
        <f t="shared" si="26"/>
      </c>
      <c r="N246" s="56" t="str">
        <f t="shared" si="27"/>
        <v>群馬:</v>
      </c>
      <c r="O246" s="57">
        <v>10</v>
      </c>
      <c r="P246" s="58">
        <f t="shared" si="28"/>
      </c>
      <c r="Q246" s="58">
        <f t="shared" si="29"/>
      </c>
      <c r="R246" s="58">
        <f t="shared" si="30"/>
      </c>
      <c r="S246" s="58">
        <f t="shared" si="31"/>
      </c>
      <c r="T246" s="59"/>
      <c r="U246" s="59" t="s">
        <v>92</v>
      </c>
      <c r="V246" s="59"/>
      <c r="W246" s="60"/>
      <c r="X246" s="61" t="s">
        <v>805</v>
      </c>
      <c r="Y246" s="62" t="s">
        <v>116</v>
      </c>
      <c r="Z246" s="46"/>
      <c r="AA246" s="63" t="s">
        <v>92</v>
      </c>
      <c r="AB246" s="46"/>
      <c r="AC246" s="153"/>
      <c r="AD246" s="65"/>
      <c r="AE246" s="46"/>
      <c r="AF246" s="46"/>
    </row>
    <row r="247" spans="1:32" s="37" customFormat="1" ht="22.5" customHeight="1">
      <c r="A247" s="46">
        <v>709</v>
      </c>
      <c r="B247" s="46" t="s">
        <v>99</v>
      </c>
      <c r="C247" s="46">
        <v>123</v>
      </c>
      <c r="D247" s="46" t="s">
        <v>91</v>
      </c>
      <c r="E247" s="47" t="str">
        <f t="shared" si="24"/>
        <v>あやめ-123-A</v>
      </c>
      <c r="F247" s="48" t="s">
        <v>92</v>
      </c>
      <c r="G247" s="48"/>
      <c r="H247" s="66" t="s">
        <v>294</v>
      </c>
      <c r="I247" s="51" t="s">
        <v>756</v>
      </c>
      <c r="J247" s="52">
        <v>17169</v>
      </c>
      <c r="K247" s="53" t="str">
        <f t="shared" si="25"/>
        <v>64歳</v>
      </c>
      <c r="L247" s="55" t="s">
        <v>133</v>
      </c>
      <c r="M247" s="55">
        <f t="shared" si="26"/>
      </c>
      <c r="N247" s="56" t="str">
        <f t="shared" si="27"/>
        <v>香川:</v>
      </c>
      <c r="O247" s="57">
        <v>37</v>
      </c>
      <c r="P247" s="58">
        <f t="shared" si="28"/>
      </c>
      <c r="Q247" s="58">
        <f t="shared" si="29"/>
      </c>
      <c r="R247" s="58">
        <f t="shared" si="30"/>
      </c>
      <c r="S247" s="58">
        <f t="shared" si="31"/>
      </c>
      <c r="T247" s="67" t="s">
        <v>92</v>
      </c>
      <c r="U247" s="59"/>
      <c r="V247" s="67"/>
      <c r="W247" s="68"/>
      <c r="X247" s="61" t="s">
        <v>805</v>
      </c>
      <c r="Y247" s="70" t="s">
        <v>116</v>
      </c>
      <c r="Z247" s="71"/>
      <c r="AA247" s="63" t="s">
        <v>92</v>
      </c>
      <c r="AB247" s="71"/>
      <c r="AC247" s="153"/>
      <c r="AD247" s="65"/>
      <c r="AE247" s="46"/>
      <c r="AF247" s="46"/>
    </row>
    <row r="248" spans="1:32" s="37" customFormat="1" ht="22.5" customHeight="1">
      <c r="A248" s="46">
        <v>813</v>
      </c>
      <c r="B248" s="46" t="s">
        <v>99</v>
      </c>
      <c r="C248" s="46">
        <v>123</v>
      </c>
      <c r="D248" s="46" t="s">
        <v>94</v>
      </c>
      <c r="E248" s="47" t="str">
        <f t="shared" si="24"/>
        <v>あやめ-123-B</v>
      </c>
      <c r="F248" s="48" t="s">
        <v>92</v>
      </c>
      <c r="G248" s="49"/>
      <c r="H248" s="50" t="s">
        <v>295</v>
      </c>
      <c r="I248" s="51" t="s">
        <v>752</v>
      </c>
      <c r="J248" s="52">
        <v>14611</v>
      </c>
      <c r="K248" s="53" t="str">
        <f t="shared" si="25"/>
        <v>71歳</v>
      </c>
      <c r="L248" s="54" t="s">
        <v>133</v>
      </c>
      <c r="M248" s="55">
        <f t="shared" si="26"/>
      </c>
      <c r="N248" s="56" t="str">
        <f t="shared" si="27"/>
        <v>香川:</v>
      </c>
      <c r="O248" s="57">
        <v>37</v>
      </c>
      <c r="P248" s="58">
        <f t="shared" si="28"/>
      </c>
      <c r="Q248" s="58">
        <f t="shared" si="29"/>
      </c>
      <c r="R248" s="58">
        <f t="shared" si="30"/>
      </c>
      <c r="S248" s="58">
        <f t="shared" si="31"/>
      </c>
      <c r="T248" s="59" t="s">
        <v>92</v>
      </c>
      <c r="U248" s="59"/>
      <c r="V248" s="59"/>
      <c r="W248" s="60"/>
      <c r="X248" s="61" t="s">
        <v>805</v>
      </c>
      <c r="Y248" s="62" t="s">
        <v>116</v>
      </c>
      <c r="Z248" s="46"/>
      <c r="AA248" s="63" t="s">
        <v>92</v>
      </c>
      <c r="AB248" s="46"/>
      <c r="AC248" s="153"/>
      <c r="AD248" s="65"/>
      <c r="AE248" s="46"/>
      <c r="AF248" s="46"/>
    </row>
    <row r="249" spans="1:32" s="37" customFormat="1" ht="22.5" customHeight="1">
      <c r="A249" s="46">
        <v>777</v>
      </c>
      <c r="B249" s="46" t="s">
        <v>99</v>
      </c>
      <c r="C249" s="46">
        <v>124</v>
      </c>
      <c r="D249" s="46" t="s">
        <v>91</v>
      </c>
      <c r="E249" s="47" t="str">
        <f t="shared" si="24"/>
        <v>あやめ-124-A</v>
      </c>
      <c r="F249" s="48" t="s">
        <v>92</v>
      </c>
      <c r="G249" s="48"/>
      <c r="H249" s="66" t="s">
        <v>48</v>
      </c>
      <c r="I249" s="51" t="s">
        <v>538</v>
      </c>
      <c r="J249" s="52">
        <v>18173</v>
      </c>
      <c r="K249" s="53" t="str">
        <f t="shared" si="25"/>
        <v>61歳</v>
      </c>
      <c r="L249" s="55" t="s">
        <v>81</v>
      </c>
      <c r="M249" s="55">
        <f t="shared" si="26"/>
      </c>
      <c r="N249" s="56" t="str">
        <f t="shared" si="27"/>
        <v>静岡:</v>
      </c>
      <c r="O249" s="57">
        <v>22</v>
      </c>
      <c r="P249" s="58">
        <f t="shared" si="28"/>
      </c>
      <c r="Q249" s="58">
        <f t="shared" si="29"/>
      </c>
      <c r="R249" s="58">
        <f t="shared" si="30"/>
      </c>
      <c r="S249" s="58">
        <f t="shared" si="31"/>
      </c>
      <c r="T249" s="67"/>
      <c r="U249" s="59" t="s">
        <v>92</v>
      </c>
      <c r="V249" s="67"/>
      <c r="W249" s="68"/>
      <c r="X249" s="61" t="s">
        <v>805</v>
      </c>
      <c r="Y249" s="70" t="s">
        <v>116</v>
      </c>
      <c r="Z249" s="71"/>
      <c r="AA249" s="63" t="s">
        <v>92</v>
      </c>
      <c r="AB249" s="71"/>
      <c r="AC249" s="153"/>
      <c r="AD249" s="65"/>
      <c r="AE249" s="46"/>
      <c r="AF249" s="46"/>
    </row>
    <row r="250" spans="1:32" s="37" customFormat="1" ht="22.5" customHeight="1">
      <c r="A250" s="46">
        <v>545</v>
      </c>
      <c r="B250" s="46" t="s">
        <v>99</v>
      </c>
      <c r="C250" s="46">
        <v>124</v>
      </c>
      <c r="D250" s="46" t="s">
        <v>94</v>
      </c>
      <c r="E250" s="47" t="str">
        <f t="shared" si="24"/>
        <v>あやめ-124-B</v>
      </c>
      <c r="F250" s="48" t="s">
        <v>92</v>
      </c>
      <c r="G250" s="49"/>
      <c r="H250" s="50" t="s">
        <v>296</v>
      </c>
      <c r="I250" s="51" t="s">
        <v>537</v>
      </c>
      <c r="J250" s="52">
        <v>18186</v>
      </c>
      <c r="K250" s="53" t="str">
        <f t="shared" si="25"/>
        <v>61歳</v>
      </c>
      <c r="L250" s="54" t="s">
        <v>81</v>
      </c>
      <c r="M250" s="55">
        <f t="shared" si="26"/>
      </c>
      <c r="N250" s="56" t="str">
        <f t="shared" si="27"/>
        <v>静岡:</v>
      </c>
      <c r="O250" s="57">
        <v>22</v>
      </c>
      <c r="P250" s="58">
        <f t="shared" si="28"/>
      </c>
      <c r="Q250" s="58">
        <f t="shared" si="29"/>
      </c>
      <c r="R250" s="58">
        <f t="shared" si="30"/>
      </c>
      <c r="S250" s="58">
        <f t="shared" si="31"/>
      </c>
      <c r="T250" s="59"/>
      <c r="U250" s="59" t="s">
        <v>92</v>
      </c>
      <c r="V250" s="59"/>
      <c r="W250" s="60"/>
      <c r="X250" s="61" t="s">
        <v>805</v>
      </c>
      <c r="Y250" s="62" t="s">
        <v>116</v>
      </c>
      <c r="Z250" s="46"/>
      <c r="AA250" s="63" t="s">
        <v>92</v>
      </c>
      <c r="AB250" s="46"/>
      <c r="AC250" s="153"/>
      <c r="AD250" s="65"/>
      <c r="AE250" s="46"/>
      <c r="AF250" s="46"/>
    </row>
    <row r="251" spans="1:32" s="112" customFormat="1" ht="22.5" customHeight="1">
      <c r="A251" s="46">
        <v>546</v>
      </c>
      <c r="B251" s="46" t="s">
        <v>99</v>
      </c>
      <c r="C251" s="46">
        <v>125</v>
      </c>
      <c r="D251" s="46" t="s">
        <v>91</v>
      </c>
      <c r="E251" s="47" t="str">
        <f t="shared" si="24"/>
        <v>あやめ-125-A</v>
      </c>
      <c r="F251" s="48" t="s">
        <v>92</v>
      </c>
      <c r="G251" s="48"/>
      <c r="H251" s="66" t="s">
        <v>297</v>
      </c>
      <c r="I251" s="51" t="s">
        <v>701</v>
      </c>
      <c r="J251" s="52">
        <v>18298</v>
      </c>
      <c r="K251" s="53" t="str">
        <f t="shared" si="25"/>
        <v>61歳</v>
      </c>
      <c r="L251" s="55" t="s">
        <v>137</v>
      </c>
      <c r="M251" s="55">
        <f t="shared" si="26"/>
      </c>
      <c r="N251" s="56" t="str">
        <f t="shared" si="27"/>
        <v>鳥取:</v>
      </c>
      <c r="O251" s="57">
        <v>31</v>
      </c>
      <c r="P251" s="58">
        <f t="shared" si="28"/>
      </c>
      <c r="Q251" s="58">
        <f t="shared" si="29"/>
      </c>
      <c r="R251" s="58">
        <f t="shared" si="30"/>
      </c>
      <c r="S251" s="58">
        <f t="shared" si="31"/>
      </c>
      <c r="T251" s="67" t="s">
        <v>92</v>
      </c>
      <c r="U251" s="59"/>
      <c r="V251" s="67"/>
      <c r="W251" s="68"/>
      <c r="X251" s="61" t="s">
        <v>805</v>
      </c>
      <c r="Y251" s="70" t="s">
        <v>116</v>
      </c>
      <c r="Z251" s="71"/>
      <c r="AA251" s="63" t="s">
        <v>92</v>
      </c>
      <c r="AB251" s="71"/>
      <c r="AC251" s="153"/>
      <c r="AD251" s="65"/>
      <c r="AE251" s="46"/>
      <c r="AF251" s="46"/>
    </row>
    <row r="252" spans="1:32" s="37" customFormat="1" ht="22.5" customHeight="1">
      <c r="A252" s="46">
        <v>621</v>
      </c>
      <c r="B252" s="46" t="s">
        <v>99</v>
      </c>
      <c r="C252" s="46">
        <v>125</v>
      </c>
      <c r="D252" s="46" t="s">
        <v>94</v>
      </c>
      <c r="E252" s="47" t="str">
        <f t="shared" si="24"/>
        <v>あやめ-125-B</v>
      </c>
      <c r="F252" s="48" t="s">
        <v>92</v>
      </c>
      <c r="G252" s="49"/>
      <c r="H252" s="50" t="s">
        <v>298</v>
      </c>
      <c r="I252" s="51" t="s">
        <v>705</v>
      </c>
      <c r="J252" s="52">
        <v>17717</v>
      </c>
      <c r="K252" s="53" t="str">
        <f t="shared" si="25"/>
        <v>62歳</v>
      </c>
      <c r="L252" s="54" t="s">
        <v>137</v>
      </c>
      <c r="M252" s="55">
        <f t="shared" si="26"/>
      </c>
      <c r="N252" s="56" t="str">
        <f t="shared" si="27"/>
        <v>鳥取:</v>
      </c>
      <c r="O252" s="57">
        <v>31</v>
      </c>
      <c r="P252" s="58">
        <f t="shared" si="28"/>
      </c>
      <c r="Q252" s="58">
        <f t="shared" si="29"/>
      </c>
      <c r="R252" s="58">
        <f t="shared" si="30"/>
      </c>
      <c r="S252" s="58">
        <f t="shared" si="31"/>
      </c>
      <c r="T252" s="59" t="s">
        <v>92</v>
      </c>
      <c r="U252" s="59"/>
      <c r="V252" s="59"/>
      <c r="W252" s="60"/>
      <c r="X252" s="61" t="s">
        <v>805</v>
      </c>
      <c r="Y252" s="62" t="s">
        <v>116</v>
      </c>
      <c r="Z252" s="46"/>
      <c r="AA252" s="63" t="s">
        <v>92</v>
      </c>
      <c r="AB252" s="46"/>
      <c r="AC252" s="153"/>
      <c r="AD252" s="65"/>
      <c r="AE252" s="46"/>
      <c r="AF252" s="46"/>
    </row>
    <row r="253" spans="1:32" s="37" customFormat="1" ht="22.5" customHeight="1">
      <c r="A253" s="46">
        <v>778</v>
      </c>
      <c r="B253" s="46" t="s">
        <v>99</v>
      </c>
      <c r="C253" s="46">
        <v>126</v>
      </c>
      <c r="D253" s="46" t="s">
        <v>91</v>
      </c>
      <c r="E253" s="47" t="str">
        <f t="shared" si="24"/>
        <v>あやめ-126-A</v>
      </c>
      <c r="F253" s="48" t="s">
        <v>92</v>
      </c>
      <c r="G253" s="48"/>
      <c r="H253" s="66" t="s">
        <v>299</v>
      </c>
      <c r="I253" s="51" t="s">
        <v>654</v>
      </c>
      <c r="J253" s="52">
        <v>17163</v>
      </c>
      <c r="K253" s="53" t="str">
        <f t="shared" si="25"/>
        <v>64歳</v>
      </c>
      <c r="L253" s="55" t="s">
        <v>131</v>
      </c>
      <c r="M253" s="55">
        <f t="shared" si="26"/>
      </c>
      <c r="N253" s="56" t="str">
        <f t="shared" si="27"/>
        <v>兵庫:</v>
      </c>
      <c r="O253" s="57">
        <v>28</v>
      </c>
      <c r="P253" s="58">
        <f t="shared" si="28"/>
      </c>
      <c r="Q253" s="58">
        <f t="shared" si="29"/>
      </c>
      <c r="R253" s="58">
        <f t="shared" si="30"/>
      </c>
      <c r="S253" s="58">
        <f t="shared" si="31"/>
      </c>
      <c r="T253" s="67"/>
      <c r="U253" s="59" t="s">
        <v>92</v>
      </c>
      <c r="V253" s="67" t="s">
        <v>521</v>
      </c>
      <c r="W253" s="68"/>
      <c r="X253" s="61" t="s">
        <v>805</v>
      </c>
      <c r="Y253" s="70" t="s">
        <v>116</v>
      </c>
      <c r="Z253" s="71"/>
      <c r="AA253" s="63" t="s">
        <v>92</v>
      </c>
      <c r="AB253" s="71"/>
      <c r="AC253" s="153"/>
      <c r="AD253" s="65"/>
      <c r="AE253" s="46"/>
      <c r="AF253" s="46"/>
    </row>
    <row r="254" spans="1:32" s="37" customFormat="1" ht="22.5" customHeight="1">
      <c r="A254" s="46">
        <v>645</v>
      </c>
      <c r="B254" s="46" t="s">
        <v>99</v>
      </c>
      <c r="C254" s="46">
        <v>126</v>
      </c>
      <c r="D254" s="46" t="s">
        <v>94</v>
      </c>
      <c r="E254" s="47" t="str">
        <f t="shared" si="24"/>
        <v>あやめ-126-B</v>
      </c>
      <c r="F254" s="48" t="s">
        <v>92</v>
      </c>
      <c r="G254" s="49"/>
      <c r="H254" s="50" t="s">
        <v>300</v>
      </c>
      <c r="I254" s="51" t="s">
        <v>674</v>
      </c>
      <c r="J254" s="52">
        <v>16319</v>
      </c>
      <c r="K254" s="53" t="str">
        <f t="shared" si="25"/>
        <v>66歳</v>
      </c>
      <c r="L254" s="54" t="s">
        <v>131</v>
      </c>
      <c r="M254" s="55">
        <f t="shared" si="26"/>
      </c>
      <c r="N254" s="56" t="str">
        <f t="shared" si="27"/>
        <v>兵庫:</v>
      </c>
      <c r="O254" s="57">
        <v>28</v>
      </c>
      <c r="P254" s="58">
        <f t="shared" si="28"/>
      </c>
      <c r="Q254" s="58">
        <f t="shared" si="29"/>
      </c>
      <c r="R254" s="58">
        <f t="shared" si="30"/>
      </c>
      <c r="S254" s="58">
        <f t="shared" si="31"/>
      </c>
      <c r="T254" s="59"/>
      <c r="U254" s="59" t="s">
        <v>92</v>
      </c>
      <c r="V254" s="59" t="s">
        <v>521</v>
      </c>
      <c r="W254" s="60"/>
      <c r="X254" s="61" t="s">
        <v>805</v>
      </c>
      <c r="Y254" s="62" t="s">
        <v>116</v>
      </c>
      <c r="Z254" s="46"/>
      <c r="AA254" s="63" t="s">
        <v>92</v>
      </c>
      <c r="AB254" s="46"/>
      <c r="AC254" s="153"/>
      <c r="AD254" s="65"/>
      <c r="AE254" s="46"/>
      <c r="AF254" s="46"/>
    </row>
    <row r="255" spans="1:32" s="37" customFormat="1" ht="22.5" customHeight="1">
      <c r="A255" s="46">
        <v>684</v>
      </c>
      <c r="B255" s="46" t="s">
        <v>99</v>
      </c>
      <c r="C255" s="46">
        <v>127</v>
      </c>
      <c r="D255" s="46" t="s">
        <v>91</v>
      </c>
      <c r="E255" s="47" t="str">
        <f t="shared" si="24"/>
        <v>あやめ-127-A</v>
      </c>
      <c r="F255" s="48" t="s">
        <v>92</v>
      </c>
      <c r="G255" s="48"/>
      <c r="H255" s="66" t="s">
        <v>28</v>
      </c>
      <c r="I255" s="51" t="s">
        <v>464</v>
      </c>
      <c r="J255" s="52">
        <v>16875</v>
      </c>
      <c r="K255" s="53" t="str">
        <f t="shared" si="25"/>
        <v>65歳</v>
      </c>
      <c r="L255" s="55" t="s">
        <v>82</v>
      </c>
      <c r="M255" s="55">
        <f t="shared" si="26"/>
      </c>
      <c r="N255" s="56" t="str">
        <f t="shared" si="27"/>
        <v>千葉:</v>
      </c>
      <c r="O255" s="57">
        <v>12</v>
      </c>
      <c r="P255" s="58">
        <f t="shared" si="28"/>
      </c>
      <c r="Q255" s="58">
        <f t="shared" si="29"/>
      </c>
      <c r="R255" s="58">
        <f t="shared" si="30"/>
      </c>
      <c r="S255" s="58">
        <f t="shared" si="31"/>
      </c>
      <c r="T255" s="67"/>
      <c r="U255" s="59" t="s">
        <v>92</v>
      </c>
      <c r="V255" s="67"/>
      <c r="W255" s="68"/>
      <c r="X255" s="69" t="s">
        <v>188</v>
      </c>
      <c r="Y255" s="70" t="s">
        <v>116</v>
      </c>
      <c r="Z255" s="71"/>
      <c r="AA255" s="63" t="s">
        <v>92</v>
      </c>
      <c r="AB255" s="71"/>
      <c r="AC255" s="153"/>
      <c r="AD255" s="65"/>
      <c r="AE255" s="46"/>
      <c r="AF255" s="46"/>
    </row>
    <row r="256" spans="1:32" s="37" customFormat="1" ht="22.5" customHeight="1">
      <c r="A256" s="46">
        <v>534</v>
      </c>
      <c r="B256" s="46" t="s">
        <v>99</v>
      </c>
      <c r="C256" s="46">
        <v>127</v>
      </c>
      <c r="D256" s="46" t="s">
        <v>94</v>
      </c>
      <c r="E256" s="47" t="str">
        <f t="shared" si="24"/>
        <v>あやめ-127-B</v>
      </c>
      <c r="F256" s="48" t="s">
        <v>92</v>
      </c>
      <c r="G256" s="49"/>
      <c r="H256" s="50" t="s">
        <v>301</v>
      </c>
      <c r="I256" s="51" t="s">
        <v>486</v>
      </c>
      <c r="J256" s="52">
        <v>17828</v>
      </c>
      <c r="K256" s="53" t="str">
        <f t="shared" si="25"/>
        <v>62歳</v>
      </c>
      <c r="L256" s="54" t="s">
        <v>487</v>
      </c>
      <c r="M256" s="55">
        <f t="shared" si="26"/>
      </c>
      <c r="N256" s="56" t="str">
        <f t="shared" si="27"/>
        <v>東京:</v>
      </c>
      <c r="O256" s="57">
        <v>13</v>
      </c>
      <c r="P256" s="58">
        <f t="shared" si="28"/>
      </c>
      <c r="Q256" s="58">
        <f t="shared" si="29"/>
      </c>
      <c r="R256" s="58">
        <f t="shared" si="30"/>
      </c>
      <c r="S256" s="58">
        <f t="shared" si="31"/>
      </c>
      <c r="T256" s="59"/>
      <c r="U256" s="59" t="s">
        <v>92</v>
      </c>
      <c r="V256" s="59"/>
      <c r="W256" s="60"/>
      <c r="X256" s="61" t="s">
        <v>188</v>
      </c>
      <c r="Y256" s="62" t="s">
        <v>116</v>
      </c>
      <c r="Z256" s="71"/>
      <c r="AA256" s="63" t="s">
        <v>92</v>
      </c>
      <c r="AB256" s="71"/>
      <c r="AC256" s="153"/>
      <c r="AD256" s="65"/>
      <c r="AE256" s="46"/>
      <c r="AF256" s="46"/>
    </row>
    <row r="257" spans="1:32" s="37" customFormat="1" ht="22.5" customHeight="1">
      <c r="A257" s="46">
        <v>646</v>
      </c>
      <c r="B257" s="46" t="s">
        <v>99</v>
      </c>
      <c r="C257" s="46">
        <v>128</v>
      </c>
      <c r="D257" s="46" t="s">
        <v>91</v>
      </c>
      <c r="E257" s="47" t="str">
        <f t="shared" si="24"/>
        <v>あやめ-128-A</v>
      </c>
      <c r="F257" s="48" t="s">
        <v>92</v>
      </c>
      <c r="G257" s="48"/>
      <c r="H257" s="66" t="s">
        <v>302</v>
      </c>
      <c r="I257" s="51" t="s">
        <v>621</v>
      </c>
      <c r="J257" s="52">
        <v>17067</v>
      </c>
      <c r="K257" s="53" t="str">
        <f t="shared" si="25"/>
        <v>64歳</v>
      </c>
      <c r="L257" s="55" t="s">
        <v>603</v>
      </c>
      <c r="M257" s="55">
        <f t="shared" si="26"/>
      </c>
      <c r="N257" s="56" t="str">
        <f t="shared" si="27"/>
        <v>大阪:</v>
      </c>
      <c r="O257" s="57">
        <v>27</v>
      </c>
      <c r="P257" s="58">
        <f t="shared" si="28"/>
      </c>
      <c r="Q257" s="58">
        <f t="shared" si="29"/>
      </c>
      <c r="R257" s="58">
        <f t="shared" si="30"/>
      </c>
      <c r="S257" s="58">
        <f t="shared" si="31"/>
      </c>
      <c r="T257" s="67"/>
      <c r="U257" s="59" t="s">
        <v>92</v>
      </c>
      <c r="V257" s="67" t="s">
        <v>521</v>
      </c>
      <c r="W257" s="68"/>
      <c r="X257" s="61" t="s">
        <v>805</v>
      </c>
      <c r="Y257" s="70" t="s">
        <v>116</v>
      </c>
      <c r="Z257" s="71"/>
      <c r="AA257" s="63" t="s">
        <v>92</v>
      </c>
      <c r="AB257" s="71"/>
      <c r="AC257" s="153"/>
      <c r="AD257" s="65"/>
      <c r="AE257" s="46"/>
      <c r="AF257" s="46"/>
    </row>
    <row r="258" spans="1:32" s="112" customFormat="1" ht="22.5" customHeight="1">
      <c r="A258" s="46">
        <v>859</v>
      </c>
      <c r="B258" s="46" t="s">
        <v>99</v>
      </c>
      <c r="C258" s="46">
        <v>128</v>
      </c>
      <c r="D258" s="46" t="s">
        <v>94</v>
      </c>
      <c r="E258" s="47" t="str">
        <f t="shared" si="24"/>
        <v>あやめ-128-B</v>
      </c>
      <c r="F258" s="48" t="s">
        <v>92</v>
      </c>
      <c r="G258" s="49"/>
      <c r="H258" s="50" t="s">
        <v>303</v>
      </c>
      <c r="I258" s="51" t="s">
        <v>618</v>
      </c>
      <c r="J258" s="52">
        <v>17557</v>
      </c>
      <c r="K258" s="53" t="str">
        <f t="shared" si="25"/>
        <v>63歳</v>
      </c>
      <c r="L258" s="54" t="s">
        <v>603</v>
      </c>
      <c r="M258" s="55">
        <f t="shared" si="26"/>
      </c>
      <c r="N258" s="56" t="str">
        <f t="shared" si="27"/>
        <v>大阪:</v>
      </c>
      <c r="O258" s="57">
        <v>27</v>
      </c>
      <c r="P258" s="58">
        <f t="shared" si="28"/>
      </c>
      <c r="Q258" s="58">
        <f t="shared" si="29"/>
      </c>
      <c r="R258" s="58">
        <f t="shared" si="30"/>
      </c>
      <c r="S258" s="58">
        <f t="shared" si="31"/>
      </c>
      <c r="T258" s="59" t="s">
        <v>92</v>
      </c>
      <c r="U258" s="59"/>
      <c r="V258" s="59"/>
      <c r="W258" s="60"/>
      <c r="X258" s="61" t="s">
        <v>805</v>
      </c>
      <c r="Y258" s="62" t="s">
        <v>116</v>
      </c>
      <c r="Z258" s="46"/>
      <c r="AA258" s="63" t="s">
        <v>92</v>
      </c>
      <c r="AB258" s="46"/>
      <c r="AC258" s="153"/>
      <c r="AD258" s="65"/>
      <c r="AE258" s="46"/>
      <c r="AF258" s="46"/>
    </row>
    <row r="259" spans="1:32" s="37" customFormat="1" ht="22.5" customHeight="1">
      <c r="A259" s="46">
        <v>785</v>
      </c>
      <c r="B259" s="46" t="s">
        <v>99</v>
      </c>
      <c r="C259" s="46">
        <v>129</v>
      </c>
      <c r="D259" s="46" t="s">
        <v>91</v>
      </c>
      <c r="E259" s="47" t="str">
        <f aca="true" t="shared" si="32" ref="E259:E322">B259&amp;"-"&amp;C259&amp;"-"&amp;D259</f>
        <v>あやめ-129-A</v>
      </c>
      <c r="F259" s="48" t="s">
        <v>92</v>
      </c>
      <c r="G259" s="48"/>
      <c r="H259" s="66" t="s">
        <v>304</v>
      </c>
      <c r="I259" s="51" t="s">
        <v>711</v>
      </c>
      <c r="J259" s="52">
        <v>17097</v>
      </c>
      <c r="K259" s="53" t="str">
        <f aca="true" t="shared" si="33" ref="K259:K322">IF(J259="","",DATEDIF(J259,"2011/4/1","y")&amp;"歳")</f>
        <v>64歳</v>
      </c>
      <c r="L259" s="55" t="s">
        <v>120</v>
      </c>
      <c r="M259" s="55">
        <f aca="true" t="shared" si="34" ref="M259:M322">IF(K259="60歳","還暦",IF(K259="70歳","古希",IF(K259="77歳","喜寿",IF(K259&gt;="80歳","長寿",""))))&amp;IF(W259="優勝",V259&amp;W259,"")</f>
      </c>
      <c r="N259" s="56" t="str">
        <f aca="true" t="shared" si="35" ref="N259:N322">L259&amp;":"&amp;M259</f>
        <v>島根:</v>
      </c>
      <c r="O259" s="57">
        <v>32</v>
      </c>
      <c r="P259" s="58">
        <f aca="true" t="shared" si="36" ref="P259:P322">IF(K259&gt;="80歳","○","")</f>
      </c>
      <c r="Q259" s="58">
        <f aca="true" t="shared" si="37" ref="Q259:Q322">IF(K259="77歳","○","")</f>
      </c>
      <c r="R259" s="58">
        <f aca="true" t="shared" si="38" ref="R259:R322">IF(K259="70歳","○","")</f>
      </c>
      <c r="S259" s="58">
        <f aca="true" t="shared" si="39" ref="S259:S322">IF(K259="60歳","○","")</f>
      </c>
      <c r="T259" s="67" t="s">
        <v>92</v>
      </c>
      <c r="U259" s="59"/>
      <c r="V259" s="67"/>
      <c r="W259" s="68"/>
      <c r="X259" s="61" t="s">
        <v>805</v>
      </c>
      <c r="Y259" s="70" t="s">
        <v>116</v>
      </c>
      <c r="Z259" s="71" t="s">
        <v>121</v>
      </c>
      <c r="AA259" s="63" t="s">
        <v>92</v>
      </c>
      <c r="AB259" s="71" t="s">
        <v>121</v>
      </c>
      <c r="AC259" s="153"/>
      <c r="AD259" s="65"/>
      <c r="AE259" s="46"/>
      <c r="AF259" s="46"/>
    </row>
    <row r="260" spans="1:32" s="37" customFormat="1" ht="22.5" customHeight="1">
      <c r="A260" s="46">
        <v>786</v>
      </c>
      <c r="B260" s="46" t="s">
        <v>99</v>
      </c>
      <c r="C260" s="46">
        <v>129</v>
      </c>
      <c r="D260" s="46" t="s">
        <v>94</v>
      </c>
      <c r="E260" s="47" t="str">
        <f t="shared" si="32"/>
        <v>あやめ-129-B</v>
      </c>
      <c r="F260" s="48" t="s">
        <v>92</v>
      </c>
      <c r="G260" s="49"/>
      <c r="H260" s="50" t="s">
        <v>305</v>
      </c>
      <c r="I260" s="51" t="s">
        <v>712</v>
      </c>
      <c r="J260" s="52">
        <v>18636</v>
      </c>
      <c r="K260" s="53" t="str">
        <f t="shared" si="33"/>
        <v>60歳</v>
      </c>
      <c r="L260" s="54" t="s">
        <v>120</v>
      </c>
      <c r="M260" s="55" t="str">
        <f t="shared" si="34"/>
        <v>還暦</v>
      </c>
      <c r="N260" s="56" t="str">
        <f t="shared" si="35"/>
        <v>島根:還暦</v>
      </c>
      <c r="O260" s="57">
        <v>32</v>
      </c>
      <c r="P260" s="58">
        <f t="shared" si="36"/>
      </c>
      <c r="Q260" s="58">
        <f t="shared" si="37"/>
      </c>
      <c r="R260" s="58">
        <f t="shared" si="38"/>
      </c>
      <c r="S260" s="58" t="str">
        <f t="shared" si="39"/>
        <v>○</v>
      </c>
      <c r="T260" s="59" t="s">
        <v>92</v>
      </c>
      <c r="U260" s="59"/>
      <c r="V260" s="59"/>
      <c r="W260" s="60"/>
      <c r="X260" s="61" t="s">
        <v>805</v>
      </c>
      <c r="Y260" s="62" t="s">
        <v>116</v>
      </c>
      <c r="Z260" s="46" t="s">
        <v>121</v>
      </c>
      <c r="AA260" s="63" t="s">
        <v>92</v>
      </c>
      <c r="AB260" s="46" t="s">
        <v>121</v>
      </c>
      <c r="AC260" s="153"/>
      <c r="AD260" s="65"/>
      <c r="AE260" s="46"/>
      <c r="AF260" s="46"/>
    </row>
    <row r="261" spans="1:32" s="37" customFormat="1" ht="22.5" customHeight="1">
      <c r="A261" s="46">
        <v>593</v>
      </c>
      <c r="B261" s="46" t="s">
        <v>99</v>
      </c>
      <c r="C261" s="46">
        <v>130</v>
      </c>
      <c r="D261" s="46" t="s">
        <v>91</v>
      </c>
      <c r="E261" s="47" t="str">
        <f t="shared" si="32"/>
        <v>あやめ-130-A</v>
      </c>
      <c r="F261" s="48" t="s">
        <v>92</v>
      </c>
      <c r="G261" s="48"/>
      <c r="H261" s="66" t="s">
        <v>306</v>
      </c>
      <c r="I261" s="51" t="s">
        <v>615</v>
      </c>
      <c r="J261" s="52">
        <v>17519</v>
      </c>
      <c r="K261" s="53" t="str">
        <f t="shared" si="33"/>
        <v>63歳</v>
      </c>
      <c r="L261" s="55" t="s">
        <v>603</v>
      </c>
      <c r="M261" s="55">
        <f t="shared" si="34"/>
      </c>
      <c r="N261" s="56" t="str">
        <f t="shared" si="35"/>
        <v>大阪:</v>
      </c>
      <c r="O261" s="57">
        <v>27</v>
      </c>
      <c r="P261" s="58">
        <f t="shared" si="36"/>
      </c>
      <c r="Q261" s="58">
        <f t="shared" si="37"/>
      </c>
      <c r="R261" s="58">
        <f t="shared" si="38"/>
      </c>
      <c r="S261" s="58">
        <f t="shared" si="39"/>
      </c>
      <c r="T261" s="67"/>
      <c r="U261" s="59" t="s">
        <v>92</v>
      </c>
      <c r="V261" s="67" t="s">
        <v>521</v>
      </c>
      <c r="W261" s="68" t="s">
        <v>595</v>
      </c>
      <c r="X261" s="61" t="s">
        <v>805</v>
      </c>
      <c r="Y261" s="70" t="s">
        <v>116</v>
      </c>
      <c r="Z261" s="71"/>
      <c r="AA261" s="63" t="s">
        <v>92</v>
      </c>
      <c r="AB261" s="71"/>
      <c r="AC261" s="153"/>
      <c r="AD261" s="65"/>
      <c r="AE261" s="46"/>
      <c r="AF261" s="46"/>
    </row>
    <row r="262" spans="1:32" s="37" customFormat="1" ht="22.5" customHeight="1">
      <c r="A262" s="46">
        <v>799</v>
      </c>
      <c r="B262" s="46" t="s">
        <v>99</v>
      </c>
      <c r="C262" s="46">
        <v>130</v>
      </c>
      <c r="D262" s="46" t="s">
        <v>94</v>
      </c>
      <c r="E262" s="47" t="str">
        <f t="shared" si="32"/>
        <v>あやめ-130-B</v>
      </c>
      <c r="F262" s="48" t="s">
        <v>92</v>
      </c>
      <c r="G262" s="49"/>
      <c r="H262" s="50" t="s">
        <v>307</v>
      </c>
      <c r="I262" s="51" t="s">
        <v>641</v>
      </c>
      <c r="J262" s="52">
        <v>16015</v>
      </c>
      <c r="K262" s="53" t="str">
        <f t="shared" si="33"/>
        <v>67歳</v>
      </c>
      <c r="L262" s="54" t="s">
        <v>603</v>
      </c>
      <c r="M262" s="55">
        <f t="shared" si="34"/>
      </c>
      <c r="N262" s="56" t="str">
        <f t="shared" si="35"/>
        <v>大阪:</v>
      </c>
      <c r="O262" s="57">
        <v>27</v>
      </c>
      <c r="P262" s="58">
        <f t="shared" si="36"/>
      </c>
      <c r="Q262" s="58">
        <f t="shared" si="37"/>
      </c>
      <c r="R262" s="58">
        <f t="shared" si="38"/>
      </c>
      <c r="S262" s="58">
        <f t="shared" si="39"/>
      </c>
      <c r="T262" s="59"/>
      <c r="U262" s="59" t="s">
        <v>92</v>
      </c>
      <c r="V262" s="59" t="s">
        <v>521</v>
      </c>
      <c r="W262" s="60" t="s">
        <v>595</v>
      </c>
      <c r="X262" s="61" t="s">
        <v>805</v>
      </c>
      <c r="Y262" s="62" t="s">
        <v>116</v>
      </c>
      <c r="Z262" s="46"/>
      <c r="AA262" s="63" t="s">
        <v>92</v>
      </c>
      <c r="AB262" s="46"/>
      <c r="AC262" s="153"/>
      <c r="AD262" s="65"/>
      <c r="AE262" s="46"/>
      <c r="AF262" s="46"/>
    </row>
    <row r="263" spans="1:32" s="37" customFormat="1" ht="22.5" customHeight="1">
      <c r="A263" s="46">
        <v>835</v>
      </c>
      <c r="B263" s="46" t="s">
        <v>99</v>
      </c>
      <c r="C263" s="46">
        <v>131</v>
      </c>
      <c r="D263" s="46" t="s">
        <v>91</v>
      </c>
      <c r="E263" s="47" t="str">
        <f t="shared" si="32"/>
        <v>あやめ-131-A</v>
      </c>
      <c r="F263" s="48" t="s">
        <v>92</v>
      </c>
      <c r="G263" s="48"/>
      <c r="H263" s="66" t="s">
        <v>51</v>
      </c>
      <c r="I263" s="51" t="s">
        <v>554</v>
      </c>
      <c r="J263" s="52">
        <v>17093</v>
      </c>
      <c r="K263" s="53" t="str">
        <f t="shared" si="33"/>
        <v>64歳</v>
      </c>
      <c r="L263" s="55" t="s">
        <v>83</v>
      </c>
      <c r="M263" s="55">
        <f t="shared" si="34"/>
      </c>
      <c r="N263" s="56" t="str">
        <f t="shared" si="35"/>
        <v>愛知:</v>
      </c>
      <c r="O263" s="57">
        <v>23</v>
      </c>
      <c r="P263" s="58">
        <f t="shared" si="36"/>
      </c>
      <c r="Q263" s="58">
        <f t="shared" si="37"/>
      </c>
      <c r="R263" s="58">
        <f t="shared" si="38"/>
      </c>
      <c r="S263" s="58">
        <f t="shared" si="39"/>
      </c>
      <c r="T263" s="67" t="s">
        <v>92</v>
      </c>
      <c r="U263" s="59"/>
      <c r="V263" s="67"/>
      <c r="W263" s="68"/>
      <c r="X263" s="61" t="s">
        <v>805</v>
      </c>
      <c r="Y263" s="70" t="s">
        <v>116</v>
      </c>
      <c r="Z263" s="71"/>
      <c r="AA263" s="63" t="s">
        <v>92</v>
      </c>
      <c r="AB263" s="71"/>
      <c r="AC263" s="153"/>
      <c r="AD263" s="65"/>
      <c r="AE263" s="46"/>
      <c r="AF263" s="46"/>
    </row>
    <row r="264" spans="1:32" s="37" customFormat="1" ht="22.5" customHeight="1">
      <c r="A264" s="46">
        <v>757</v>
      </c>
      <c r="B264" s="46" t="s">
        <v>99</v>
      </c>
      <c r="C264" s="46">
        <v>131</v>
      </c>
      <c r="D264" s="46" t="s">
        <v>94</v>
      </c>
      <c r="E264" s="47" t="str">
        <f t="shared" si="32"/>
        <v>あやめ-131-B</v>
      </c>
      <c r="F264" s="48" t="s">
        <v>92</v>
      </c>
      <c r="G264" s="49"/>
      <c r="H264" s="50" t="s">
        <v>549</v>
      </c>
      <c r="I264" s="51" t="s">
        <v>550</v>
      </c>
      <c r="J264" s="52">
        <v>15351</v>
      </c>
      <c r="K264" s="53" t="str">
        <f t="shared" si="33"/>
        <v>69歳</v>
      </c>
      <c r="L264" s="54" t="s">
        <v>83</v>
      </c>
      <c r="M264" s="55">
        <f t="shared" si="34"/>
      </c>
      <c r="N264" s="56" t="str">
        <f t="shared" si="35"/>
        <v>愛知:</v>
      </c>
      <c r="O264" s="57">
        <v>23</v>
      </c>
      <c r="P264" s="58">
        <f t="shared" si="36"/>
      </c>
      <c r="Q264" s="58">
        <f t="shared" si="37"/>
      </c>
      <c r="R264" s="58">
        <f t="shared" si="38"/>
      </c>
      <c r="S264" s="58">
        <f t="shared" si="39"/>
      </c>
      <c r="T264" s="59" t="s">
        <v>92</v>
      </c>
      <c r="U264" s="59"/>
      <c r="V264" s="59"/>
      <c r="W264" s="60"/>
      <c r="X264" s="61" t="s">
        <v>805</v>
      </c>
      <c r="Y264" s="62" t="s">
        <v>116</v>
      </c>
      <c r="Z264" s="46"/>
      <c r="AA264" s="63" t="s">
        <v>92</v>
      </c>
      <c r="AB264" s="46"/>
      <c r="AC264" s="153"/>
      <c r="AD264" s="65"/>
      <c r="AE264" s="46"/>
      <c r="AF264" s="46"/>
    </row>
    <row r="265" spans="1:32" s="37" customFormat="1" ht="22.5" customHeight="1">
      <c r="A265" s="46">
        <v>710</v>
      </c>
      <c r="B265" s="46" t="s">
        <v>99</v>
      </c>
      <c r="C265" s="46">
        <v>132</v>
      </c>
      <c r="D265" s="46" t="s">
        <v>91</v>
      </c>
      <c r="E265" s="47" t="str">
        <f t="shared" si="32"/>
        <v>あやめ-132-A</v>
      </c>
      <c r="F265" s="48" t="s">
        <v>92</v>
      </c>
      <c r="G265" s="48"/>
      <c r="H265" s="66" t="s">
        <v>308</v>
      </c>
      <c r="I265" s="51" t="s">
        <v>683</v>
      </c>
      <c r="J265" s="52">
        <v>18647</v>
      </c>
      <c r="K265" s="53" t="str">
        <f t="shared" si="33"/>
        <v>60歳</v>
      </c>
      <c r="L265" s="55" t="s">
        <v>124</v>
      </c>
      <c r="M265" s="55" t="str">
        <f t="shared" si="34"/>
        <v>還暦</v>
      </c>
      <c r="N265" s="56" t="str">
        <f t="shared" si="35"/>
        <v>奈良:還暦</v>
      </c>
      <c r="O265" s="57">
        <v>29</v>
      </c>
      <c r="P265" s="58">
        <f t="shared" si="36"/>
      </c>
      <c r="Q265" s="58">
        <f t="shared" si="37"/>
      </c>
      <c r="R265" s="58">
        <f t="shared" si="38"/>
      </c>
      <c r="S265" s="58" t="str">
        <f t="shared" si="39"/>
        <v>○</v>
      </c>
      <c r="T265" s="67"/>
      <c r="U265" s="59" t="s">
        <v>92</v>
      </c>
      <c r="V265" s="67" t="s">
        <v>659</v>
      </c>
      <c r="W265" s="68"/>
      <c r="X265" s="61" t="s">
        <v>805</v>
      </c>
      <c r="Y265" s="70" t="s">
        <v>116</v>
      </c>
      <c r="Z265" s="71"/>
      <c r="AA265" s="63" t="s">
        <v>92</v>
      </c>
      <c r="AB265" s="71"/>
      <c r="AC265" s="153"/>
      <c r="AD265" s="65"/>
      <c r="AE265" s="46"/>
      <c r="AF265" s="46"/>
    </row>
    <row r="266" spans="1:32" s="37" customFormat="1" ht="22.5" customHeight="1">
      <c r="A266" s="46">
        <v>758</v>
      </c>
      <c r="B266" s="46" t="s">
        <v>99</v>
      </c>
      <c r="C266" s="46">
        <v>132</v>
      </c>
      <c r="D266" s="46" t="s">
        <v>94</v>
      </c>
      <c r="E266" s="47" t="str">
        <f t="shared" si="32"/>
        <v>あやめ-132-B</v>
      </c>
      <c r="F266" s="48" t="s">
        <v>92</v>
      </c>
      <c r="G266" s="49"/>
      <c r="H266" s="50" t="s">
        <v>309</v>
      </c>
      <c r="I266" s="51" t="s">
        <v>685</v>
      </c>
      <c r="J266" s="52">
        <v>18138</v>
      </c>
      <c r="K266" s="53" t="str">
        <f t="shared" si="33"/>
        <v>61歳</v>
      </c>
      <c r="L266" s="54" t="s">
        <v>124</v>
      </c>
      <c r="M266" s="55">
        <f t="shared" si="34"/>
      </c>
      <c r="N266" s="56" t="str">
        <f t="shared" si="35"/>
        <v>奈良:</v>
      </c>
      <c r="O266" s="57">
        <v>29</v>
      </c>
      <c r="P266" s="58">
        <f t="shared" si="36"/>
      </c>
      <c r="Q266" s="58">
        <f t="shared" si="37"/>
      </c>
      <c r="R266" s="58">
        <f t="shared" si="38"/>
      </c>
      <c r="S266" s="58">
        <f t="shared" si="39"/>
      </c>
      <c r="T266" s="59"/>
      <c r="U266" s="59" t="s">
        <v>92</v>
      </c>
      <c r="V266" s="59" t="s">
        <v>659</v>
      </c>
      <c r="W266" s="60"/>
      <c r="X266" s="61" t="s">
        <v>805</v>
      </c>
      <c r="Y266" s="62" t="s">
        <v>116</v>
      </c>
      <c r="Z266" s="46"/>
      <c r="AA266" s="63" t="s">
        <v>92</v>
      </c>
      <c r="AB266" s="46"/>
      <c r="AC266" s="153"/>
      <c r="AD266" s="65"/>
      <c r="AE266" s="46"/>
      <c r="AF266" s="46"/>
    </row>
    <row r="267" spans="1:32" s="37" customFormat="1" ht="22.5" customHeight="1">
      <c r="A267" s="46">
        <v>533</v>
      </c>
      <c r="B267" s="46" t="s">
        <v>99</v>
      </c>
      <c r="C267" s="46">
        <v>133</v>
      </c>
      <c r="D267" s="46" t="s">
        <v>91</v>
      </c>
      <c r="E267" s="47" t="str">
        <f t="shared" si="32"/>
        <v>あやめ-133-A</v>
      </c>
      <c r="F267" s="48" t="s">
        <v>92</v>
      </c>
      <c r="G267" s="48"/>
      <c r="H267" s="66" t="s">
        <v>34</v>
      </c>
      <c r="I267" s="51" t="s">
        <v>491</v>
      </c>
      <c r="J267" s="52">
        <v>18185</v>
      </c>
      <c r="K267" s="53" t="str">
        <f t="shared" si="33"/>
        <v>61歳</v>
      </c>
      <c r="L267" s="55" t="s">
        <v>95</v>
      </c>
      <c r="M267" s="55">
        <f t="shared" si="34"/>
      </c>
      <c r="N267" s="56" t="str">
        <f t="shared" si="35"/>
        <v>東京:</v>
      </c>
      <c r="O267" s="57">
        <v>13</v>
      </c>
      <c r="P267" s="58">
        <f t="shared" si="36"/>
      </c>
      <c r="Q267" s="58">
        <f t="shared" si="37"/>
      </c>
      <c r="R267" s="58">
        <f t="shared" si="38"/>
      </c>
      <c r="S267" s="58">
        <f t="shared" si="39"/>
      </c>
      <c r="T267" s="67" t="s">
        <v>92</v>
      </c>
      <c r="U267" s="59"/>
      <c r="V267" s="67"/>
      <c r="W267" s="68"/>
      <c r="X267" s="61" t="s">
        <v>805</v>
      </c>
      <c r="Y267" s="70" t="s">
        <v>116</v>
      </c>
      <c r="Z267" s="71"/>
      <c r="AA267" s="63" t="s">
        <v>92</v>
      </c>
      <c r="AB267" s="71"/>
      <c r="AC267" s="153"/>
      <c r="AD267" s="65"/>
      <c r="AE267" s="46"/>
      <c r="AF267" s="46"/>
    </row>
    <row r="268" spans="1:32" s="37" customFormat="1" ht="22.5" customHeight="1">
      <c r="A268" s="46">
        <v>860</v>
      </c>
      <c r="B268" s="46" t="s">
        <v>99</v>
      </c>
      <c r="C268" s="46">
        <v>133</v>
      </c>
      <c r="D268" s="46" t="s">
        <v>94</v>
      </c>
      <c r="E268" s="47" t="str">
        <f t="shared" si="32"/>
        <v>あやめ-133-B</v>
      </c>
      <c r="F268" s="48" t="s">
        <v>92</v>
      </c>
      <c r="G268" s="49"/>
      <c r="H268" s="50" t="s">
        <v>481</v>
      </c>
      <c r="I268" s="51" t="s">
        <v>482</v>
      </c>
      <c r="J268" s="52">
        <v>16750</v>
      </c>
      <c r="K268" s="53" t="str">
        <f t="shared" si="33"/>
        <v>65歳</v>
      </c>
      <c r="L268" s="54" t="s">
        <v>95</v>
      </c>
      <c r="M268" s="55">
        <f t="shared" si="34"/>
      </c>
      <c r="N268" s="56" t="str">
        <f t="shared" si="35"/>
        <v>東京:</v>
      </c>
      <c r="O268" s="57">
        <v>13</v>
      </c>
      <c r="P268" s="58">
        <f t="shared" si="36"/>
      </c>
      <c r="Q268" s="58">
        <f t="shared" si="37"/>
      </c>
      <c r="R268" s="58">
        <f t="shared" si="38"/>
      </c>
      <c r="S268" s="58">
        <f t="shared" si="39"/>
      </c>
      <c r="T268" s="59" t="s">
        <v>92</v>
      </c>
      <c r="U268" s="59"/>
      <c r="V268" s="59"/>
      <c r="W268" s="60"/>
      <c r="X268" s="61" t="s">
        <v>805</v>
      </c>
      <c r="Y268" s="62" t="s">
        <v>116</v>
      </c>
      <c r="Z268" s="46"/>
      <c r="AA268" s="63" t="s">
        <v>92</v>
      </c>
      <c r="AB268" s="46"/>
      <c r="AC268" s="153"/>
      <c r="AD268" s="65"/>
      <c r="AE268" s="46"/>
      <c r="AF268" s="46"/>
    </row>
    <row r="269" spans="1:32" s="37" customFormat="1" ht="22.5" customHeight="1">
      <c r="A269" s="46">
        <v>814</v>
      </c>
      <c r="B269" s="46" t="s">
        <v>99</v>
      </c>
      <c r="C269" s="46">
        <v>134</v>
      </c>
      <c r="D269" s="46" t="s">
        <v>91</v>
      </c>
      <c r="E269" s="47" t="str">
        <f t="shared" si="32"/>
        <v>あやめ-134-A</v>
      </c>
      <c r="F269" s="48" t="s">
        <v>92</v>
      </c>
      <c r="G269" s="48"/>
      <c r="H269" s="66" t="s">
        <v>310</v>
      </c>
      <c r="I269" s="51" t="s">
        <v>785</v>
      </c>
      <c r="J269" s="52">
        <v>17813</v>
      </c>
      <c r="K269" s="53" t="str">
        <f t="shared" si="33"/>
        <v>62歳</v>
      </c>
      <c r="L269" s="55" t="s">
        <v>179</v>
      </c>
      <c r="M269" s="55">
        <f t="shared" si="34"/>
      </c>
      <c r="N269" s="56" t="str">
        <f t="shared" si="35"/>
        <v>宮崎:</v>
      </c>
      <c r="O269" s="57">
        <v>45</v>
      </c>
      <c r="P269" s="58">
        <f t="shared" si="36"/>
      </c>
      <c r="Q269" s="58">
        <f t="shared" si="37"/>
      </c>
      <c r="R269" s="58">
        <f t="shared" si="38"/>
      </c>
      <c r="S269" s="58">
        <f t="shared" si="39"/>
      </c>
      <c r="T269" s="67" t="s">
        <v>92</v>
      </c>
      <c r="U269" s="59"/>
      <c r="V269" s="67"/>
      <c r="W269" s="68"/>
      <c r="X269" s="61" t="s">
        <v>805</v>
      </c>
      <c r="Y269" s="70" t="s">
        <v>116</v>
      </c>
      <c r="Z269" s="71"/>
      <c r="AA269" s="63" t="s">
        <v>92</v>
      </c>
      <c r="AB269" s="71"/>
      <c r="AC269" s="153"/>
      <c r="AD269" s="65"/>
      <c r="AE269" s="46"/>
      <c r="AF269" s="46"/>
    </row>
    <row r="270" spans="1:32" s="37" customFormat="1" ht="22.5" customHeight="1">
      <c r="A270" s="46">
        <v>634</v>
      </c>
      <c r="B270" s="46" t="s">
        <v>99</v>
      </c>
      <c r="C270" s="46">
        <v>134</v>
      </c>
      <c r="D270" s="46" t="s">
        <v>94</v>
      </c>
      <c r="E270" s="47" t="str">
        <f t="shared" si="32"/>
        <v>あやめ-134-B</v>
      </c>
      <c r="F270" s="48" t="s">
        <v>92</v>
      </c>
      <c r="G270" s="49"/>
      <c r="H270" s="50" t="s">
        <v>311</v>
      </c>
      <c r="I270" s="51" t="s">
        <v>790</v>
      </c>
      <c r="J270" s="52">
        <v>18046</v>
      </c>
      <c r="K270" s="53" t="str">
        <f t="shared" si="33"/>
        <v>61歳</v>
      </c>
      <c r="L270" s="54" t="s">
        <v>179</v>
      </c>
      <c r="M270" s="55">
        <f t="shared" si="34"/>
      </c>
      <c r="N270" s="56" t="str">
        <f t="shared" si="35"/>
        <v>宮崎:</v>
      </c>
      <c r="O270" s="57">
        <v>45</v>
      </c>
      <c r="P270" s="58">
        <f t="shared" si="36"/>
      </c>
      <c r="Q270" s="58">
        <f t="shared" si="37"/>
      </c>
      <c r="R270" s="58">
        <f t="shared" si="38"/>
      </c>
      <c r="S270" s="58">
        <f t="shared" si="39"/>
      </c>
      <c r="T270" s="59" t="s">
        <v>92</v>
      </c>
      <c r="U270" s="59"/>
      <c r="V270" s="59"/>
      <c r="W270" s="60"/>
      <c r="X270" s="61" t="s">
        <v>805</v>
      </c>
      <c r="Y270" s="62" t="s">
        <v>116</v>
      </c>
      <c r="Z270" s="46"/>
      <c r="AA270" s="63" t="s">
        <v>92</v>
      </c>
      <c r="AB270" s="46"/>
      <c r="AC270" s="153"/>
      <c r="AD270" s="65"/>
      <c r="AE270" s="46"/>
      <c r="AF270" s="46"/>
    </row>
    <row r="271" spans="1:32" s="37" customFormat="1" ht="22.5" customHeight="1">
      <c r="A271" s="46">
        <v>594</v>
      </c>
      <c r="B271" s="46" t="s">
        <v>99</v>
      </c>
      <c r="C271" s="46">
        <v>135</v>
      </c>
      <c r="D271" s="46" t="s">
        <v>91</v>
      </c>
      <c r="E271" s="47" t="str">
        <f t="shared" si="32"/>
        <v>あやめ-135-A</v>
      </c>
      <c r="F271" s="48" t="s">
        <v>92</v>
      </c>
      <c r="G271" s="48"/>
      <c r="H271" s="66" t="s">
        <v>312</v>
      </c>
      <c r="I271" s="51" t="s">
        <v>620</v>
      </c>
      <c r="J271" s="52">
        <v>17920</v>
      </c>
      <c r="K271" s="53" t="str">
        <f t="shared" si="33"/>
        <v>62歳</v>
      </c>
      <c r="L271" s="55" t="s">
        <v>603</v>
      </c>
      <c r="M271" s="55">
        <f t="shared" si="34"/>
      </c>
      <c r="N271" s="56" t="str">
        <f t="shared" si="35"/>
        <v>大阪:</v>
      </c>
      <c r="O271" s="57">
        <v>27</v>
      </c>
      <c r="P271" s="58">
        <f t="shared" si="36"/>
      </c>
      <c r="Q271" s="58">
        <f t="shared" si="37"/>
      </c>
      <c r="R271" s="58">
        <f t="shared" si="38"/>
      </c>
      <c r="S271" s="58">
        <f t="shared" si="39"/>
      </c>
      <c r="T271" s="67" t="s">
        <v>92</v>
      </c>
      <c r="U271" s="59"/>
      <c r="V271" s="67"/>
      <c r="W271" s="68"/>
      <c r="X271" s="61" t="s">
        <v>805</v>
      </c>
      <c r="Y271" s="70" t="s">
        <v>116</v>
      </c>
      <c r="Z271" s="71"/>
      <c r="AA271" s="63" t="s">
        <v>92</v>
      </c>
      <c r="AB271" s="71"/>
      <c r="AC271" s="153"/>
      <c r="AD271" s="65"/>
      <c r="AE271" s="46"/>
      <c r="AF271" s="46"/>
    </row>
    <row r="272" spans="1:32" s="37" customFormat="1" ht="22.5" customHeight="1">
      <c r="A272" s="46">
        <v>800</v>
      </c>
      <c r="B272" s="46" t="s">
        <v>99</v>
      </c>
      <c r="C272" s="46">
        <v>135</v>
      </c>
      <c r="D272" s="46" t="s">
        <v>94</v>
      </c>
      <c r="E272" s="47" t="str">
        <f t="shared" si="32"/>
        <v>あやめ-135-B</v>
      </c>
      <c r="F272" s="48" t="s">
        <v>92</v>
      </c>
      <c r="G272" s="49"/>
      <c r="H272" s="50" t="s">
        <v>313</v>
      </c>
      <c r="I272" s="51" t="s">
        <v>623</v>
      </c>
      <c r="J272" s="52">
        <v>18684</v>
      </c>
      <c r="K272" s="53" t="str">
        <f t="shared" si="33"/>
        <v>60歳</v>
      </c>
      <c r="L272" s="54" t="s">
        <v>603</v>
      </c>
      <c r="M272" s="55" t="str">
        <f t="shared" si="34"/>
        <v>還暦</v>
      </c>
      <c r="N272" s="56" t="str">
        <f t="shared" si="35"/>
        <v>大阪:還暦</v>
      </c>
      <c r="O272" s="57">
        <v>27</v>
      </c>
      <c r="P272" s="58">
        <f t="shared" si="36"/>
      </c>
      <c r="Q272" s="58">
        <f t="shared" si="37"/>
      </c>
      <c r="R272" s="58">
        <f t="shared" si="38"/>
      </c>
      <c r="S272" s="58" t="str">
        <f t="shared" si="39"/>
        <v>○</v>
      </c>
      <c r="T272" s="59" t="s">
        <v>92</v>
      </c>
      <c r="U272" s="59"/>
      <c r="V272" s="59" t="s">
        <v>521</v>
      </c>
      <c r="W272" s="60"/>
      <c r="X272" s="61" t="s">
        <v>805</v>
      </c>
      <c r="Y272" s="62" t="s">
        <v>116</v>
      </c>
      <c r="Z272" s="46"/>
      <c r="AA272" s="63" t="s">
        <v>92</v>
      </c>
      <c r="AB272" s="46"/>
      <c r="AC272" s="153"/>
      <c r="AD272" s="65"/>
      <c r="AE272" s="46"/>
      <c r="AF272" s="46"/>
    </row>
    <row r="273" spans="1:32" s="37" customFormat="1" ht="22.5" customHeight="1">
      <c r="A273" s="46">
        <v>683</v>
      </c>
      <c r="B273" s="46" t="s">
        <v>99</v>
      </c>
      <c r="C273" s="46">
        <v>136</v>
      </c>
      <c r="D273" s="46" t="s">
        <v>91</v>
      </c>
      <c r="E273" s="47" t="str">
        <f t="shared" si="32"/>
        <v>あやめ-136-A</v>
      </c>
      <c r="F273" s="48" t="s">
        <v>92</v>
      </c>
      <c r="G273" s="48"/>
      <c r="H273" s="66" t="s">
        <v>314</v>
      </c>
      <c r="I273" s="51" t="s">
        <v>714</v>
      </c>
      <c r="J273" s="52">
        <v>17785</v>
      </c>
      <c r="K273" s="53" t="str">
        <f t="shared" si="33"/>
        <v>62歳</v>
      </c>
      <c r="L273" s="55" t="s">
        <v>120</v>
      </c>
      <c r="M273" s="55">
        <f t="shared" si="34"/>
      </c>
      <c r="N273" s="56" t="str">
        <f t="shared" si="35"/>
        <v>島根:</v>
      </c>
      <c r="O273" s="57">
        <v>32</v>
      </c>
      <c r="P273" s="58">
        <f t="shared" si="36"/>
      </c>
      <c r="Q273" s="58">
        <f t="shared" si="37"/>
      </c>
      <c r="R273" s="58">
        <f t="shared" si="38"/>
      </c>
      <c r="S273" s="58">
        <f t="shared" si="39"/>
      </c>
      <c r="T273" s="67" t="s">
        <v>92</v>
      </c>
      <c r="U273" s="59"/>
      <c r="V273" s="67"/>
      <c r="W273" s="68"/>
      <c r="X273" s="61" t="s">
        <v>805</v>
      </c>
      <c r="Y273" s="70" t="s">
        <v>116</v>
      </c>
      <c r="Z273" s="71" t="s">
        <v>121</v>
      </c>
      <c r="AA273" s="63" t="s">
        <v>92</v>
      </c>
      <c r="AB273" s="71" t="s">
        <v>121</v>
      </c>
      <c r="AC273" s="153"/>
      <c r="AD273" s="65"/>
      <c r="AE273" s="46"/>
      <c r="AF273" s="46"/>
    </row>
    <row r="274" spans="1:32" s="37" customFormat="1" ht="22.5" customHeight="1">
      <c r="A274" s="46">
        <v>564</v>
      </c>
      <c r="B274" s="46" t="s">
        <v>99</v>
      </c>
      <c r="C274" s="46">
        <v>136</v>
      </c>
      <c r="D274" s="46" t="s">
        <v>94</v>
      </c>
      <c r="E274" s="47" t="str">
        <f t="shared" si="32"/>
        <v>あやめ-136-B</v>
      </c>
      <c r="F274" s="48" t="s">
        <v>92</v>
      </c>
      <c r="G274" s="49"/>
      <c r="H274" s="50" t="s">
        <v>315</v>
      </c>
      <c r="I274" s="51" t="s">
        <v>724</v>
      </c>
      <c r="J274" s="52">
        <v>16879</v>
      </c>
      <c r="K274" s="53" t="str">
        <f t="shared" si="33"/>
        <v>65歳</v>
      </c>
      <c r="L274" s="54" t="s">
        <v>120</v>
      </c>
      <c r="M274" s="55">
        <f t="shared" si="34"/>
      </c>
      <c r="N274" s="56" t="str">
        <f t="shared" si="35"/>
        <v>島根:</v>
      </c>
      <c r="O274" s="57">
        <v>32</v>
      </c>
      <c r="P274" s="58">
        <f t="shared" si="36"/>
      </c>
      <c r="Q274" s="58">
        <f t="shared" si="37"/>
      </c>
      <c r="R274" s="58">
        <f t="shared" si="38"/>
      </c>
      <c r="S274" s="58">
        <f t="shared" si="39"/>
      </c>
      <c r="T274" s="59" t="s">
        <v>92</v>
      </c>
      <c r="U274" s="59"/>
      <c r="V274" s="59"/>
      <c r="W274" s="60"/>
      <c r="X274" s="61" t="s">
        <v>805</v>
      </c>
      <c r="Y274" s="62" t="s">
        <v>116</v>
      </c>
      <c r="Z274" s="46" t="s">
        <v>121</v>
      </c>
      <c r="AA274" s="63" t="s">
        <v>92</v>
      </c>
      <c r="AB274" s="46" t="s">
        <v>121</v>
      </c>
      <c r="AC274" s="153"/>
      <c r="AD274" s="65"/>
      <c r="AE274" s="46"/>
      <c r="AF274" s="46"/>
    </row>
    <row r="275" spans="1:32" s="160" customFormat="1" ht="22.5" customHeight="1">
      <c r="A275" s="155">
        <v>720</v>
      </c>
      <c r="B275" s="46" t="s">
        <v>99</v>
      </c>
      <c r="C275" s="46">
        <v>137</v>
      </c>
      <c r="D275" s="46" t="s">
        <v>91</v>
      </c>
      <c r="E275" s="47" t="str">
        <f t="shared" si="32"/>
        <v>あやめ-137-A</v>
      </c>
      <c r="F275" s="48" t="s">
        <v>92</v>
      </c>
      <c r="G275" s="48"/>
      <c r="H275" s="66" t="s">
        <v>415</v>
      </c>
      <c r="I275" s="51" t="s">
        <v>416</v>
      </c>
      <c r="J275" s="52">
        <v>18580</v>
      </c>
      <c r="K275" s="53" t="str">
        <f t="shared" si="33"/>
        <v>60歳</v>
      </c>
      <c r="L275" s="55" t="s">
        <v>93</v>
      </c>
      <c r="M275" s="55" t="str">
        <f t="shared" si="34"/>
        <v>還暦</v>
      </c>
      <c r="N275" s="56" t="str">
        <f t="shared" si="35"/>
        <v>宮城:還暦</v>
      </c>
      <c r="O275" s="57">
        <v>4</v>
      </c>
      <c r="P275" s="58">
        <f t="shared" si="36"/>
      </c>
      <c r="Q275" s="58">
        <f t="shared" si="37"/>
      </c>
      <c r="R275" s="58">
        <f t="shared" si="38"/>
      </c>
      <c r="S275" s="58" t="str">
        <f t="shared" si="39"/>
        <v>○</v>
      </c>
      <c r="T275" s="67"/>
      <c r="U275" s="59" t="s">
        <v>92</v>
      </c>
      <c r="V275" s="67"/>
      <c r="W275" s="68"/>
      <c r="X275" s="61" t="s">
        <v>805</v>
      </c>
      <c r="Y275" s="70" t="s">
        <v>116</v>
      </c>
      <c r="Z275" s="71"/>
      <c r="AA275" s="63" t="s">
        <v>92</v>
      </c>
      <c r="AB275" s="71"/>
      <c r="AC275" s="153" t="s">
        <v>822</v>
      </c>
      <c r="AD275" s="65"/>
      <c r="AE275" s="46"/>
      <c r="AF275" s="46"/>
    </row>
    <row r="276" spans="1:32" s="37" customFormat="1" ht="22.5" customHeight="1">
      <c r="A276" s="46">
        <v>584</v>
      </c>
      <c r="B276" s="46" t="s">
        <v>99</v>
      </c>
      <c r="C276" s="46">
        <v>137</v>
      </c>
      <c r="D276" s="46" t="s">
        <v>94</v>
      </c>
      <c r="E276" s="47" t="str">
        <f t="shared" si="32"/>
        <v>あやめ-137-B</v>
      </c>
      <c r="F276" s="48" t="s">
        <v>92</v>
      </c>
      <c r="G276" s="49"/>
      <c r="H276" s="50" t="s">
        <v>535</v>
      </c>
      <c r="I276" s="51" t="s">
        <v>536</v>
      </c>
      <c r="J276" s="52">
        <v>17018</v>
      </c>
      <c r="K276" s="53" t="str">
        <f t="shared" si="33"/>
        <v>64歳</v>
      </c>
      <c r="L276" s="54" t="s">
        <v>81</v>
      </c>
      <c r="M276" s="55">
        <f t="shared" si="34"/>
      </c>
      <c r="N276" s="56" t="str">
        <f t="shared" si="35"/>
        <v>静岡:</v>
      </c>
      <c r="O276" s="57">
        <v>22</v>
      </c>
      <c r="P276" s="58">
        <f t="shared" si="36"/>
      </c>
      <c r="Q276" s="58">
        <f t="shared" si="37"/>
      </c>
      <c r="R276" s="58">
        <f t="shared" si="38"/>
      </c>
      <c r="S276" s="58">
        <f t="shared" si="39"/>
      </c>
      <c r="T276" s="59"/>
      <c r="U276" s="59" t="s">
        <v>92</v>
      </c>
      <c r="V276" s="59"/>
      <c r="W276" s="60"/>
      <c r="X276" s="61" t="s">
        <v>805</v>
      </c>
      <c r="Y276" s="62" t="s">
        <v>116</v>
      </c>
      <c r="Z276" s="46"/>
      <c r="AA276" s="63" t="s">
        <v>92</v>
      </c>
      <c r="AB276" s="46"/>
      <c r="AC276" s="153"/>
      <c r="AD276" s="65"/>
      <c r="AE276" s="46"/>
      <c r="AF276" s="46"/>
    </row>
    <row r="277" spans="1:32" s="37" customFormat="1" ht="22.5" customHeight="1">
      <c r="A277" s="46">
        <v>563</v>
      </c>
      <c r="B277" s="46" t="s">
        <v>99</v>
      </c>
      <c r="C277" s="46">
        <v>138</v>
      </c>
      <c r="D277" s="46" t="s">
        <v>91</v>
      </c>
      <c r="E277" s="47" t="str">
        <f t="shared" si="32"/>
        <v>あやめ-138-A</v>
      </c>
      <c r="F277" s="48" t="s">
        <v>92</v>
      </c>
      <c r="G277" s="48"/>
      <c r="H277" s="66" t="s">
        <v>316</v>
      </c>
      <c r="I277" s="51" t="s">
        <v>675</v>
      </c>
      <c r="J277" s="52">
        <v>17838</v>
      </c>
      <c r="K277" s="53" t="str">
        <f t="shared" si="33"/>
        <v>62歳</v>
      </c>
      <c r="L277" s="55" t="s">
        <v>131</v>
      </c>
      <c r="M277" s="55">
        <f t="shared" si="34"/>
      </c>
      <c r="N277" s="56" t="str">
        <f t="shared" si="35"/>
        <v>兵庫:</v>
      </c>
      <c r="O277" s="57">
        <v>28</v>
      </c>
      <c r="P277" s="58">
        <f t="shared" si="36"/>
      </c>
      <c r="Q277" s="58">
        <f t="shared" si="37"/>
      </c>
      <c r="R277" s="58">
        <f t="shared" si="38"/>
      </c>
      <c r="S277" s="58">
        <f t="shared" si="39"/>
      </c>
      <c r="T277" s="67"/>
      <c r="U277" s="59" t="s">
        <v>92</v>
      </c>
      <c r="V277" s="67" t="s">
        <v>659</v>
      </c>
      <c r="W277" s="68"/>
      <c r="X277" s="61" t="s">
        <v>805</v>
      </c>
      <c r="Y277" s="70" t="s">
        <v>116</v>
      </c>
      <c r="Z277" s="71"/>
      <c r="AA277" s="63" t="s">
        <v>92</v>
      </c>
      <c r="AB277" s="71"/>
      <c r="AC277" s="153"/>
      <c r="AD277" s="65"/>
      <c r="AE277" s="46"/>
      <c r="AF277" s="46"/>
    </row>
    <row r="278" spans="1:32" s="37" customFormat="1" ht="22.5" customHeight="1">
      <c r="A278" s="46">
        <v>826</v>
      </c>
      <c r="B278" s="46" t="s">
        <v>99</v>
      </c>
      <c r="C278" s="46">
        <v>138</v>
      </c>
      <c r="D278" s="46" t="s">
        <v>94</v>
      </c>
      <c r="E278" s="47" t="str">
        <f t="shared" si="32"/>
        <v>あやめ-138-B</v>
      </c>
      <c r="F278" s="48" t="s">
        <v>92</v>
      </c>
      <c r="G278" s="49"/>
      <c r="H278" s="50" t="s">
        <v>317</v>
      </c>
      <c r="I278" s="51" t="s">
        <v>648</v>
      </c>
      <c r="J278" s="52">
        <v>18103</v>
      </c>
      <c r="K278" s="53" t="str">
        <f t="shared" si="33"/>
        <v>61歳</v>
      </c>
      <c r="L278" s="54" t="s">
        <v>131</v>
      </c>
      <c r="M278" s="55">
        <f t="shared" si="34"/>
      </c>
      <c r="N278" s="56" t="str">
        <f t="shared" si="35"/>
        <v>兵庫:</v>
      </c>
      <c r="O278" s="57">
        <v>28</v>
      </c>
      <c r="P278" s="58">
        <f t="shared" si="36"/>
      </c>
      <c r="Q278" s="58">
        <f t="shared" si="37"/>
      </c>
      <c r="R278" s="58">
        <f t="shared" si="38"/>
      </c>
      <c r="S278" s="58">
        <f t="shared" si="39"/>
      </c>
      <c r="T278" s="59" t="s">
        <v>92</v>
      </c>
      <c r="U278" s="59"/>
      <c r="V278" s="59"/>
      <c r="W278" s="60"/>
      <c r="X278" s="61" t="s">
        <v>805</v>
      </c>
      <c r="Y278" s="62" t="s">
        <v>116</v>
      </c>
      <c r="Z278" s="46"/>
      <c r="AA278" s="63" t="s">
        <v>92</v>
      </c>
      <c r="AB278" s="46"/>
      <c r="AC278" s="153"/>
      <c r="AD278" s="65"/>
      <c r="AE278" s="46"/>
      <c r="AF278" s="64"/>
    </row>
    <row r="279" spans="1:32" s="37" customFormat="1" ht="22.5" customHeight="1">
      <c r="A279" s="46">
        <v>853</v>
      </c>
      <c r="B279" s="46" t="s">
        <v>99</v>
      </c>
      <c r="C279" s="46">
        <v>139</v>
      </c>
      <c r="D279" s="46" t="s">
        <v>91</v>
      </c>
      <c r="E279" s="47" t="str">
        <f t="shared" si="32"/>
        <v>あやめ-139-A</v>
      </c>
      <c r="F279" s="48" t="s">
        <v>92</v>
      </c>
      <c r="G279" s="48"/>
      <c r="H279" s="66" t="s">
        <v>45</v>
      </c>
      <c r="I279" s="51" t="s">
        <v>515</v>
      </c>
      <c r="J279" s="52">
        <v>17189</v>
      </c>
      <c r="K279" s="53" t="str">
        <f t="shared" si="33"/>
        <v>64歳</v>
      </c>
      <c r="L279" s="55" t="s">
        <v>44</v>
      </c>
      <c r="M279" s="55">
        <f t="shared" si="34"/>
      </c>
      <c r="N279" s="56" t="str">
        <f t="shared" si="35"/>
        <v>福井:</v>
      </c>
      <c r="O279" s="57">
        <v>18</v>
      </c>
      <c r="P279" s="58">
        <f t="shared" si="36"/>
      </c>
      <c r="Q279" s="58">
        <f t="shared" si="37"/>
      </c>
      <c r="R279" s="58">
        <f t="shared" si="38"/>
      </c>
      <c r="S279" s="58">
        <f t="shared" si="39"/>
      </c>
      <c r="T279" s="67" t="s">
        <v>92</v>
      </c>
      <c r="U279" s="59"/>
      <c r="V279" s="67"/>
      <c r="W279" s="68"/>
      <c r="X279" s="61" t="s">
        <v>805</v>
      </c>
      <c r="Y279" s="70" t="s">
        <v>116</v>
      </c>
      <c r="Z279" s="71"/>
      <c r="AA279" s="63" t="s">
        <v>92</v>
      </c>
      <c r="AB279" s="71"/>
      <c r="AC279" s="153"/>
      <c r="AD279" s="65"/>
      <c r="AE279" s="46"/>
      <c r="AF279" s="113"/>
    </row>
    <row r="280" spans="1:32" s="37" customFormat="1" ht="22.5" customHeight="1">
      <c r="A280" s="46">
        <v>768</v>
      </c>
      <c r="B280" s="46" t="s">
        <v>99</v>
      </c>
      <c r="C280" s="46">
        <v>139</v>
      </c>
      <c r="D280" s="46" t="s">
        <v>94</v>
      </c>
      <c r="E280" s="47" t="str">
        <f t="shared" si="32"/>
        <v>あやめ-139-B</v>
      </c>
      <c r="F280" s="48" t="s">
        <v>92</v>
      </c>
      <c r="G280" s="49"/>
      <c r="H280" s="50" t="s">
        <v>512</v>
      </c>
      <c r="I280" s="51" t="s">
        <v>513</v>
      </c>
      <c r="J280" s="52">
        <v>15710</v>
      </c>
      <c r="K280" s="53" t="str">
        <f t="shared" si="33"/>
        <v>68歳</v>
      </c>
      <c r="L280" s="54" t="s">
        <v>44</v>
      </c>
      <c r="M280" s="55">
        <f t="shared" si="34"/>
      </c>
      <c r="N280" s="56" t="str">
        <f t="shared" si="35"/>
        <v>福井:</v>
      </c>
      <c r="O280" s="57">
        <v>18</v>
      </c>
      <c r="P280" s="58">
        <f t="shared" si="36"/>
      </c>
      <c r="Q280" s="58">
        <f t="shared" si="37"/>
      </c>
      <c r="R280" s="58">
        <f t="shared" si="38"/>
      </c>
      <c r="S280" s="58">
        <f t="shared" si="39"/>
      </c>
      <c r="T280" s="59" t="s">
        <v>92</v>
      </c>
      <c r="U280" s="59"/>
      <c r="V280" s="59"/>
      <c r="W280" s="60"/>
      <c r="X280" s="61" t="s">
        <v>805</v>
      </c>
      <c r="Y280" s="62" t="s">
        <v>116</v>
      </c>
      <c r="Z280" s="46"/>
      <c r="AA280" s="63" t="s">
        <v>92</v>
      </c>
      <c r="AB280" s="46"/>
      <c r="AC280" s="153"/>
      <c r="AD280" s="65"/>
      <c r="AE280" s="46"/>
      <c r="AF280" s="64"/>
    </row>
    <row r="281" spans="1:32" s="37" customFormat="1" ht="22.5" customHeight="1">
      <c r="A281" s="46">
        <v>702</v>
      </c>
      <c r="B281" s="46" t="s">
        <v>99</v>
      </c>
      <c r="C281" s="46">
        <v>140</v>
      </c>
      <c r="D281" s="46" t="s">
        <v>91</v>
      </c>
      <c r="E281" s="47" t="str">
        <f t="shared" si="32"/>
        <v>あやめ-140-A</v>
      </c>
      <c r="F281" s="48" t="s">
        <v>92</v>
      </c>
      <c r="G281" s="48"/>
      <c r="H281" s="66" t="s">
        <v>318</v>
      </c>
      <c r="I281" s="51" t="s">
        <v>319</v>
      </c>
      <c r="J281" s="52">
        <v>17564</v>
      </c>
      <c r="K281" s="53" t="str">
        <f t="shared" si="33"/>
        <v>63歳</v>
      </c>
      <c r="L281" s="55" t="s">
        <v>131</v>
      </c>
      <c r="M281" s="55">
        <f t="shared" si="34"/>
      </c>
      <c r="N281" s="56" t="str">
        <f t="shared" si="35"/>
        <v>兵庫:</v>
      </c>
      <c r="O281" s="57">
        <v>28</v>
      </c>
      <c r="P281" s="58">
        <f t="shared" si="36"/>
      </c>
      <c r="Q281" s="58">
        <f t="shared" si="37"/>
      </c>
      <c r="R281" s="58">
        <f t="shared" si="38"/>
      </c>
      <c r="S281" s="58">
        <f t="shared" si="39"/>
      </c>
      <c r="T281" s="67"/>
      <c r="U281" s="59" t="s">
        <v>92</v>
      </c>
      <c r="V281" s="67"/>
      <c r="W281" s="68"/>
      <c r="X281" s="61" t="s">
        <v>805</v>
      </c>
      <c r="Y281" s="70" t="s">
        <v>116</v>
      </c>
      <c r="Z281" s="71"/>
      <c r="AA281" s="63" t="s">
        <v>92</v>
      </c>
      <c r="AB281" s="71"/>
      <c r="AC281" s="153"/>
      <c r="AD281" s="65"/>
      <c r="AE281" s="46"/>
      <c r="AF281" s="113"/>
    </row>
    <row r="282" spans="1:32" s="37" customFormat="1" ht="22.5" customHeight="1">
      <c r="A282" s="46">
        <v>583</v>
      </c>
      <c r="B282" s="46" t="s">
        <v>99</v>
      </c>
      <c r="C282" s="46">
        <v>140</v>
      </c>
      <c r="D282" s="46" t="s">
        <v>94</v>
      </c>
      <c r="E282" s="47" t="str">
        <f t="shared" si="32"/>
        <v>あやめ-140-B</v>
      </c>
      <c r="F282" s="48" t="s">
        <v>92</v>
      </c>
      <c r="G282" s="49"/>
      <c r="H282" s="50" t="s">
        <v>320</v>
      </c>
      <c r="I282" s="51" t="s">
        <v>670</v>
      </c>
      <c r="J282" s="52">
        <v>18510</v>
      </c>
      <c r="K282" s="53" t="str">
        <f t="shared" si="33"/>
        <v>60歳</v>
      </c>
      <c r="L282" s="54" t="s">
        <v>131</v>
      </c>
      <c r="M282" s="55" t="str">
        <f t="shared" si="34"/>
        <v>還暦</v>
      </c>
      <c r="N282" s="56" t="str">
        <f t="shared" si="35"/>
        <v>兵庫:還暦</v>
      </c>
      <c r="O282" s="57">
        <v>28</v>
      </c>
      <c r="P282" s="58">
        <f t="shared" si="36"/>
      </c>
      <c r="Q282" s="58">
        <f t="shared" si="37"/>
      </c>
      <c r="R282" s="58">
        <f t="shared" si="38"/>
      </c>
      <c r="S282" s="58" t="str">
        <f t="shared" si="39"/>
        <v>○</v>
      </c>
      <c r="T282" s="59"/>
      <c r="U282" s="59" t="s">
        <v>92</v>
      </c>
      <c r="V282" s="59"/>
      <c r="W282" s="60"/>
      <c r="X282" s="61" t="s">
        <v>805</v>
      </c>
      <c r="Y282" s="62" t="s">
        <v>116</v>
      </c>
      <c r="Z282" s="46"/>
      <c r="AA282" s="63" t="s">
        <v>92</v>
      </c>
      <c r="AB282" s="46"/>
      <c r="AC282" s="153"/>
      <c r="AD282" s="65"/>
      <c r="AE282" s="46"/>
      <c r="AF282" s="113"/>
    </row>
    <row r="283" spans="1:32" s="37" customFormat="1" ht="22.5" customHeight="1">
      <c r="A283" s="46">
        <v>825</v>
      </c>
      <c r="B283" s="46" t="s">
        <v>99</v>
      </c>
      <c r="C283" s="46">
        <v>141</v>
      </c>
      <c r="D283" s="46" t="s">
        <v>91</v>
      </c>
      <c r="E283" s="47" t="str">
        <f t="shared" si="32"/>
        <v>あやめ-141-A</v>
      </c>
      <c r="F283" s="48" t="s">
        <v>92</v>
      </c>
      <c r="G283" s="48"/>
      <c r="H283" s="66" t="s">
        <v>321</v>
      </c>
      <c r="I283" s="51" t="s">
        <v>467</v>
      </c>
      <c r="J283" s="52">
        <v>17980</v>
      </c>
      <c r="K283" s="53" t="str">
        <f t="shared" si="33"/>
        <v>62歳</v>
      </c>
      <c r="L283" s="55" t="s">
        <v>82</v>
      </c>
      <c r="M283" s="55">
        <f t="shared" si="34"/>
      </c>
      <c r="N283" s="56" t="str">
        <f t="shared" si="35"/>
        <v>千葉:</v>
      </c>
      <c r="O283" s="57">
        <v>12</v>
      </c>
      <c r="P283" s="58">
        <f t="shared" si="36"/>
      </c>
      <c r="Q283" s="58">
        <f t="shared" si="37"/>
      </c>
      <c r="R283" s="58">
        <f t="shared" si="38"/>
      </c>
      <c r="S283" s="58">
        <f t="shared" si="39"/>
      </c>
      <c r="T283" s="67" t="s">
        <v>92</v>
      </c>
      <c r="U283" s="59"/>
      <c r="V283" s="67"/>
      <c r="W283" s="68"/>
      <c r="X283" s="61" t="s">
        <v>805</v>
      </c>
      <c r="Y283" s="70" t="s">
        <v>116</v>
      </c>
      <c r="Z283" s="71"/>
      <c r="AA283" s="63" t="s">
        <v>92</v>
      </c>
      <c r="AB283" s="71"/>
      <c r="AC283" s="153"/>
      <c r="AD283" s="65"/>
      <c r="AE283" s="46"/>
      <c r="AF283" s="113"/>
    </row>
    <row r="284" spans="1:32" s="37" customFormat="1" ht="22.5" customHeight="1">
      <c r="A284" s="46">
        <v>767</v>
      </c>
      <c r="B284" s="46" t="s">
        <v>99</v>
      </c>
      <c r="C284" s="46">
        <v>141</v>
      </c>
      <c r="D284" s="46" t="s">
        <v>94</v>
      </c>
      <c r="E284" s="47" t="str">
        <f t="shared" si="32"/>
        <v>あやめ-141-B</v>
      </c>
      <c r="F284" s="48" t="s">
        <v>92</v>
      </c>
      <c r="G284" s="49"/>
      <c r="H284" s="50" t="s">
        <v>476</v>
      </c>
      <c r="I284" s="51" t="s">
        <v>477</v>
      </c>
      <c r="J284" s="52">
        <v>18379</v>
      </c>
      <c r="K284" s="53" t="str">
        <f t="shared" si="33"/>
        <v>60歳</v>
      </c>
      <c r="L284" s="54" t="s">
        <v>82</v>
      </c>
      <c r="M284" s="55" t="str">
        <f t="shared" si="34"/>
        <v>還暦</v>
      </c>
      <c r="N284" s="56" t="str">
        <f t="shared" si="35"/>
        <v>千葉:還暦</v>
      </c>
      <c r="O284" s="57">
        <v>12</v>
      </c>
      <c r="P284" s="58">
        <f t="shared" si="36"/>
      </c>
      <c r="Q284" s="58">
        <f t="shared" si="37"/>
      </c>
      <c r="R284" s="58">
        <f t="shared" si="38"/>
      </c>
      <c r="S284" s="58" t="str">
        <f t="shared" si="39"/>
        <v>○</v>
      </c>
      <c r="T284" s="59" t="s">
        <v>92</v>
      </c>
      <c r="U284" s="59"/>
      <c r="V284" s="59"/>
      <c r="W284" s="60"/>
      <c r="X284" s="61" t="s">
        <v>805</v>
      </c>
      <c r="Y284" s="62" t="s">
        <v>116</v>
      </c>
      <c r="Z284" s="46"/>
      <c r="AA284" s="63" t="s">
        <v>92</v>
      </c>
      <c r="AB284" s="46"/>
      <c r="AC284" s="153"/>
      <c r="AD284" s="65"/>
      <c r="AE284" s="46"/>
      <c r="AF284" s="113"/>
    </row>
    <row r="285" spans="1:32" s="37" customFormat="1" ht="22.5" customHeight="1">
      <c r="A285" s="46">
        <v>633</v>
      </c>
      <c r="B285" s="46" t="s">
        <v>99</v>
      </c>
      <c r="C285" s="46">
        <v>142</v>
      </c>
      <c r="D285" s="46" t="s">
        <v>91</v>
      </c>
      <c r="E285" s="47" t="str">
        <f t="shared" si="32"/>
        <v>あやめ-142-A</v>
      </c>
      <c r="F285" s="48" t="s">
        <v>92</v>
      </c>
      <c r="G285" s="48"/>
      <c r="H285" s="66" t="s">
        <v>4</v>
      </c>
      <c r="I285" s="51" t="s">
        <v>419</v>
      </c>
      <c r="J285" s="52">
        <v>17656</v>
      </c>
      <c r="K285" s="53" t="str">
        <f t="shared" si="33"/>
        <v>62歳</v>
      </c>
      <c r="L285" s="55" t="s">
        <v>5</v>
      </c>
      <c r="M285" s="55">
        <f t="shared" si="34"/>
      </c>
      <c r="N285" s="56" t="str">
        <f t="shared" si="35"/>
        <v>秋田:</v>
      </c>
      <c r="O285" s="57">
        <v>5</v>
      </c>
      <c r="P285" s="58">
        <f t="shared" si="36"/>
      </c>
      <c r="Q285" s="58">
        <f t="shared" si="37"/>
      </c>
      <c r="R285" s="58">
        <f t="shared" si="38"/>
      </c>
      <c r="S285" s="58">
        <f t="shared" si="39"/>
      </c>
      <c r="T285" s="67"/>
      <c r="U285" s="59" t="s">
        <v>92</v>
      </c>
      <c r="V285" s="67"/>
      <c r="W285" s="68"/>
      <c r="X285" s="61" t="s">
        <v>805</v>
      </c>
      <c r="Y285" s="70" t="s">
        <v>116</v>
      </c>
      <c r="Z285" s="71"/>
      <c r="AA285" s="63" t="s">
        <v>92</v>
      </c>
      <c r="AB285" s="71"/>
      <c r="AC285" s="153"/>
      <c r="AD285" s="65"/>
      <c r="AE285" s="46"/>
      <c r="AF285" s="113"/>
    </row>
    <row r="286" spans="1:32" s="160" customFormat="1" ht="22.5" customHeight="1">
      <c r="A286" s="155">
        <v>719</v>
      </c>
      <c r="B286" s="46" t="s">
        <v>99</v>
      </c>
      <c r="C286" s="46">
        <v>142</v>
      </c>
      <c r="D286" s="46" t="s">
        <v>94</v>
      </c>
      <c r="E286" s="47" t="str">
        <f t="shared" si="32"/>
        <v>あやめ-142-B</v>
      </c>
      <c r="F286" s="48" t="s">
        <v>92</v>
      </c>
      <c r="G286" s="49"/>
      <c r="H286" s="50" t="s">
        <v>417</v>
      </c>
      <c r="I286" s="51" t="s">
        <v>418</v>
      </c>
      <c r="J286" s="52">
        <v>17077</v>
      </c>
      <c r="K286" s="53" t="str">
        <f t="shared" si="33"/>
        <v>64歳</v>
      </c>
      <c r="L286" s="54" t="s">
        <v>5</v>
      </c>
      <c r="M286" s="55">
        <f t="shared" si="34"/>
      </c>
      <c r="N286" s="56" t="str">
        <f t="shared" si="35"/>
        <v>秋田:</v>
      </c>
      <c r="O286" s="57">
        <v>5</v>
      </c>
      <c r="P286" s="58">
        <f t="shared" si="36"/>
      </c>
      <c r="Q286" s="58">
        <f t="shared" si="37"/>
      </c>
      <c r="R286" s="58">
        <f t="shared" si="38"/>
      </c>
      <c r="S286" s="58">
        <f t="shared" si="39"/>
      </c>
      <c r="T286" s="59"/>
      <c r="U286" s="59" t="s">
        <v>92</v>
      </c>
      <c r="V286" s="59"/>
      <c r="W286" s="60"/>
      <c r="X286" s="61" t="s">
        <v>805</v>
      </c>
      <c r="Y286" s="62" t="s">
        <v>116</v>
      </c>
      <c r="Z286" s="46"/>
      <c r="AA286" s="63" t="s">
        <v>92</v>
      </c>
      <c r="AB286" s="46"/>
      <c r="AC286" s="153"/>
      <c r="AD286" s="65"/>
      <c r="AE286" s="46"/>
      <c r="AF286" s="113"/>
    </row>
    <row r="287" spans="1:32" s="37" customFormat="1" ht="22.5" customHeight="1">
      <c r="A287" s="46">
        <v>701</v>
      </c>
      <c r="B287" s="46" t="s">
        <v>99</v>
      </c>
      <c r="C287" s="46">
        <v>143</v>
      </c>
      <c r="D287" s="46" t="s">
        <v>91</v>
      </c>
      <c r="E287" s="47" t="str">
        <f t="shared" si="32"/>
        <v>あやめ-143-A</v>
      </c>
      <c r="F287" s="48" t="s">
        <v>92</v>
      </c>
      <c r="G287" s="48"/>
      <c r="H287" s="66" t="s">
        <v>322</v>
      </c>
      <c r="I287" s="51" t="s">
        <v>700</v>
      </c>
      <c r="J287" s="52">
        <v>17723</v>
      </c>
      <c r="K287" s="53" t="str">
        <f t="shared" si="33"/>
        <v>62歳</v>
      </c>
      <c r="L287" s="55" t="s">
        <v>137</v>
      </c>
      <c r="M287" s="55">
        <f t="shared" si="34"/>
      </c>
      <c r="N287" s="56" t="str">
        <f t="shared" si="35"/>
        <v>鳥取:</v>
      </c>
      <c r="O287" s="57">
        <v>31</v>
      </c>
      <c r="P287" s="58">
        <f t="shared" si="36"/>
      </c>
      <c r="Q287" s="58">
        <f t="shared" si="37"/>
      </c>
      <c r="R287" s="58">
        <f t="shared" si="38"/>
      </c>
      <c r="S287" s="58">
        <f t="shared" si="39"/>
      </c>
      <c r="T287" s="67" t="s">
        <v>92</v>
      </c>
      <c r="U287" s="59"/>
      <c r="V287" s="67"/>
      <c r="W287" s="68"/>
      <c r="X287" s="61" t="s">
        <v>805</v>
      </c>
      <c r="Y287" s="70" t="s">
        <v>116</v>
      </c>
      <c r="Z287" s="71"/>
      <c r="AA287" s="63" t="s">
        <v>92</v>
      </c>
      <c r="AB287" s="71"/>
      <c r="AC287" s="153"/>
      <c r="AD287" s="65"/>
      <c r="AE287" s="46"/>
      <c r="AF287" s="113"/>
    </row>
    <row r="288" spans="1:32" s="37" customFormat="1" ht="22.5" customHeight="1">
      <c r="A288" s="46">
        <v>854</v>
      </c>
      <c r="B288" s="46" t="s">
        <v>99</v>
      </c>
      <c r="C288" s="46">
        <v>143</v>
      </c>
      <c r="D288" s="46" t="s">
        <v>94</v>
      </c>
      <c r="E288" s="47" t="str">
        <f t="shared" si="32"/>
        <v>あやめ-143-B</v>
      </c>
      <c r="F288" s="48" t="s">
        <v>92</v>
      </c>
      <c r="G288" s="49"/>
      <c r="H288" s="50" t="s">
        <v>323</v>
      </c>
      <c r="I288" s="51" t="s">
        <v>721</v>
      </c>
      <c r="J288" s="52">
        <v>16242</v>
      </c>
      <c r="K288" s="53" t="str">
        <f t="shared" si="33"/>
        <v>66歳</v>
      </c>
      <c r="L288" s="54" t="s">
        <v>120</v>
      </c>
      <c r="M288" s="55">
        <f t="shared" si="34"/>
      </c>
      <c r="N288" s="56" t="str">
        <f t="shared" si="35"/>
        <v>島根:</v>
      </c>
      <c r="O288" s="57">
        <v>32</v>
      </c>
      <c r="P288" s="58">
        <f t="shared" si="36"/>
      </c>
      <c r="Q288" s="58">
        <f t="shared" si="37"/>
      </c>
      <c r="R288" s="58">
        <f t="shared" si="38"/>
      </c>
      <c r="S288" s="58">
        <f t="shared" si="39"/>
      </c>
      <c r="T288" s="59" t="s">
        <v>92</v>
      </c>
      <c r="U288" s="59"/>
      <c r="V288" s="59"/>
      <c r="W288" s="60"/>
      <c r="X288" s="61" t="s">
        <v>805</v>
      </c>
      <c r="Y288" s="62" t="s">
        <v>116</v>
      </c>
      <c r="Z288" s="46" t="s">
        <v>121</v>
      </c>
      <c r="AA288" s="63" t="s">
        <v>92</v>
      </c>
      <c r="AB288" s="46" t="s">
        <v>121</v>
      </c>
      <c r="AC288" s="153"/>
      <c r="AD288" s="65"/>
      <c r="AE288" s="46"/>
      <c r="AF288" s="113"/>
    </row>
    <row r="289" spans="1:32" s="37" customFormat="1" ht="22.5" customHeight="1">
      <c r="A289" s="46">
        <v>695</v>
      </c>
      <c r="B289" s="46" t="s">
        <v>99</v>
      </c>
      <c r="C289" s="46">
        <v>144</v>
      </c>
      <c r="D289" s="46" t="s">
        <v>91</v>
      </c>
      <c r="E289" s="47" t="str">
        <f t="shared" si="32"/>
        <v>あやめ-144-A</v>
      </c>
      <c r="F289" s="48" t="s">
        <v>92</v>
      </c>
      <c r="G289" s="48"/>
      <c r="H289" s="66" t="s">
        <v>324</v>
      </c>
      <c r="I289" s="51" t="s">
        <v>689</v>
      </c>
      <c r="J289" s="52">
        <v>17863</v>
      </c>
      <c r="K289" s="53" t="str">
        <f t="shared" si="33"/>
        <v>62歳</v>
      </c>
      <c r="L289" s="55" t="s">
        <v>124</v>
      </c>
      <c r="M289" s="55">
        <f t="shared" si="34"/>
      </c>
      <c r="N289" s="56" t="str">
        <f t="shared" si="35"/>
        <v>奈良:</v>
      </c>
      <c r="O289" s="57">
        <v>29</v>
      </c>
      <c r="P289" s="58">
        <f t="shared" si="36"/>
      </c>
      <c r="Q289" s="58">
        <f t="shared" si="37"/>
      </c>
      <c r="R289" s="58">
        <f t="shared" si="38"/>
      </c>
      <c r="S289" s="58">
        <f t="shared" si="39"/>
      </c>
      <c r="T289" s="67"/>
      <c r="U289" s="59" t="s">
        <v>92</v>
      </c>
      <c r="V289" s="67" t="s">
        <v>659</v>
      </c>
      <c r="W289" s="68"/>
      <c r="X289" s="61" t="s">
        <v>805</v>
      </c>
      <c r="Y289" s="70" t="s">
        <v>116</v>
      </c>
      <c r="Z289" s="71"/>
      <c r="AA289" s="63" t="s">
        <v>92</v>
      </c>
      <c r="AB289" s="71"/>
      <c r="AC289" s="153"/>
      <c r="AD289" s="65"/>
      <c r="AE289" s="46"/>
      <c r="AF289" s="113"/>
    </row>
    <row r="290" spans="1:32" s="37" customFormat="1" ht="22.5" customHeight="1">
      <c r="A290" s="46">
        <v>734</v>
      </c>
      <c r="B290" s="125" t="s">
        <v>99</v>
      </c>
      <c r="C290" s="198" t="s">
        <v>813</v>
      </c>
      <c r="D290" s="125" t="s">
        <v>94</v>
      </c>
      <c r="E290" s="126" t="str">
        <f t="shared" si="32"/>
        <v>あやめ-変更144-B</v>
      </c>
      <c r="F290" s="127" t="s">
        <v>92</v>
      </c>
      <c r="G290" s="128"/>
      <c r="H290" s="141" t="s">
        <v>811</v>
      </c>
      <c r="I290" s="51" t="s">
        <v>812</v>
      </c>
      <c r="J290" s="129">
        <v>16910</v>
      </c>
      <c r="K290" s="130" t="str">
        <f t="shared" si="33"/>
        <v>64歳</v>
      </c>
      <c r="L290" s="125" t="s">
        <v>124</v>
      </c>
      <c r="M290" s="131">
        <f t="shared" si="34"/>
      </c>
      <c r="N290" s="132" t="str">
        <f t="shared" si="35"/>
        <v>奈良:</v>
      </c>
      <c r="O290" s="133">
        <v>29</v>
      </c>
      <c r="P290" s="128">
        <f t="shared" si="36"/>
      </c>
      <c r="Q290" s="128">
        <f t="shared" si="37"/>
      </c>
      <c r="R290" s="128">
        <f t="shared" si="38"/>
      </c>
      <c r="S290" s="128">
        <f t="shared" si="39"/>
      </c>
      <c r="T290" s="134" t="s">
        <v>92</v>
      </c>
      <c r="U290" s="134"/>
      <c r="V290" s="134"/>
      <c r="W290" s="135"/>
      <c r="X290" s="136" t="s">
        <v>810</v>
      </c>
      <c r="Y290" s="137" t="s">
        <v>116</v>
      </c>
      <c r="Z290" s="125"/>
      <c r="AA290" s="138" t="s">
        <v>92</v>
      </c>
      <c r="AB290" s="125"/>
      <c r="AC290" s="199" t="s">
        <v>850</v>
      </c>
      <c r="AD290" s="65"/>
      <c r="AE290" s="46"/>
      <c r="AF290" s="113"/>
    </row>
    <row r="291" spans="1:32" s="37" customFormat="1" ht="22.5" customHeight="1">
      <c r="A291" s="46">
        <v>616</v>
      </c>
      <c r="B291" s="46" t="s">
        <v>99</v>
      </c>
      <c r="C291" s="46">
        <v>145</v>
      </c>
      <c r="D291" s="46" t="s">
        <v>91</v>
      </c>
      <c r="E291" s="47" t="str">
        <f t="shared" si="32"/>
        <v>あやめ-145-A</v>
      </c>
      <c r="F291" s="48" t="s">
        <v>92</v>
      </c>
      <c r="G291" s="48"/>
      <c r="H291" s="66" t="s">
        <v>326</v>
      </c>
      <c r="I291" s="51" t="s">
        <v>575</v>
      </c>
      <c r="J291" s="52">
        <v>17781</v>
      </c>
      <c r="K291" s="53" t="str">
        <f t="shared" si="33"/>
        <v>62歳</v>
      </c>
      <c r="L291" s="55" t="s">
        <v>574</v>
      </c>
      <c r="M291" s="55">
        <f t="shared" si="34"/>
      </c>
      <c r="N291" s="56" t="str">
        <f t="shared" si="35"/>
        <v>京都:</v>
      </c>
      <c r="O291" s="57">
        <v>26</v>
      </c>
      <c r="P291" s="58">
        <f t="shared" si="36"/>
      </c>
      <c r="Q291" s="58">
        <f t="shared" si="37"/>
      </c>
      <c r="R291" s="58">
        <f t="shared" si="38"/>
      </c>
      <c r="S291" s="58">
        <f t="shared" si="39"/>
      </c>
      <c r="T291" s="67"/>
      <c r="U291" s="59" t="s">
        <v>92</v>
      </c>
      <c r="V291" s="67"/>
      <c r="W291" s="68"/>
      <c r="X291" s="61"/>
      <c r="Y291" s="70" t="s">
        <v>116</v>
      </c>
      <c r="Z291" s="71"/>
      <c r="AA291" s="63" t="s">
        <v>92</v>
      </c>
      <c r="AB291" s="71"/>
      <c r="AC291" s="153"/>
      <c r="AD291" s="65"/>
      <c r="AE291" s="46"/>
      <c r="AF291" s="113"/>
    </row>
    <row r="292" spans="1:32" s="37" customFormat="1" ht="22.5" customHeight="1">
      <c r="A292" s="46">
        <v>696</v>
      </c>
      <c r="B292" s="46" t="s">
        <v>99</v>
      </c>
      <c r="C292" s="46">
        <v>145</v>
      </c>
      <c r="D292" s="46" t="s">
        <v>94</v>
      </c>
      <c r="E292" s="47" t="str">
        <f t="shared" si="32"/>
        <v>あやめ-145-B</v>
      </c>
      <c r="F292" s="48" t="s">
        <v>92</v>
      </c>
      <c r="G292" s="49"/>
      <c r="H292" s="50" t="s">
        <v>327</v>
      </c>
      <c r="I292" s="51" t="s">
        <v>578</v>
      </c>
      <c r="J292" s="52">
        <v>18205</v>
      </c>
      <c r="K292" s="53" t="str">
        <f t="shared" si="33"/>
        <v>61歳</v>
      </c>
      <c r="L292" s="54" t="s">
        <v>574</v>
      </c>
      <c r="M292" s="55">
        <f t="shared" si="34"/>
      </c>
      <c r="N292" s="56" t="str">
        <f t="shared" si="35"/>
        <v>京都:</v>
      </c>
      <c r="O292" s="57">
        <v>26</v>
      </c>
      <c r="P292" s="58">
        <f t="shared" si="36"/>
      </c>
      <c r="Q292" s="58">
        <f t="shared" si="37"/>
      </c>
      <c r="R292" s="58">
        <f t="shared" si="38"/>
      </c>
      <c r="S292" s="58">
        <f t="shared" si="39"/>
      </c>
      <c r="T292" s="59"/>
      <c r="U292" s="59" t="s">
        <v>92</v>
      </c>
      <c r="V292" s="59"/>
      <c r="W292" s="60"/>
      <c r="X292" s="61"/>
      <c r="Y292" s="62" t="s">
        <v>116</v>
      </c>
      <c r="Z292" s="46"/>
      <c r="AA292" s="63" t="s">
        <v>92</v>
      </c>
      <c r="AB292" s="46"/>
      <c r="AC292" s="153"/>
      <c r="AD292" s="65"/>
      <c r="AE292" s="46"/>
      <c r="AF292" s="113"/>
    </row>
    <row r="293" spans="1:32" s="37" customFormat="1" ht="22.5" customHeight="1">
      <c r="A293" s="46">
        <v>615</v>
      </c>
      <c r="B293" s="46" t="s">
        <v>99</v>
      </c>
      <c r="C293" s="46">
        <v>146</v>
      </c>
      <c r="D293" s="46" t="s">
        <v>91</v>
      </c>
      <c r="E293" s="47" t="str">
        <f t="shared" si="32"/>
        <v>あやめ-146-A</v>
      </c>
      <c r="F293" s="48" t="s">
        <v>92</v>
      </c>
      <c r="G293" s="48"/>
      <c r="H293" s="66" t="s">
        <v>328</v>
      </c>
      <c r="I293" s="51" t="s">
        <v>622</v>
      </c>
      <c r="J293" s="52">
        <v>17026</v>
      </c>
      <c r="K293" s="53" t="str">
        <f t="shared" si="33"/>
        <v>64歳</v>
      </c>
      <c r="L293" s="55" t="s">
        <v>603</v>
      </c>
      <c r="M293" s="55">
        <f t="shared" si="34"/>
      </c>
      <c r="N293" s="56" t="str">
        <f t="shared" si="35"/>
        <v>大阪:</v>
      </c>
      <c r="O293" s="57">
        <v>27</v>
      </c>
      <c r="P293" s="58">
        <f t="shared" si="36"/>
      </c>
      <c r="Q293" s="58">
        <f t="shared" si="37"/>
      </c>
      <c r="R293" s="58">
        <f t="shared" si="38"/>
      </c>
      <c r="S293" s="58">
        <f t="shared" si="39"/>
      </c>
      <c r="T293" s="67" t="s">
        <v>92</v>
      </c>
      <c r="U293" s="59"/>
      <c r="V293" s="67"/>
      <c r="W293" s="68"/>
      <c r="X293" s="61" t="s">
        <v>805</v>
      </c>
      <c r="Y293" s="70" t="s">
        <v>116</v>
      </c>
      <c r="Z293" s="71"/>
      <c r="AA293" s="63" t="s">
        <v>92</v>
      </c>
      <c r="AB293" s="71"/>
      <c r="AC293" s="153"/>
      <c r="AD293" s="65"/>
      <c r="AE293" s="46"/>
      <c r="AF293" s="113"/>
    </row>
    <row r="294" spans="1:32" s="37" customFormat="1" ht="22.5" customHeight="1">
      <c r="A294" s="46">
        <v>733</v>
      </c>
      <c r="B294" s="46" t="s">
        <v>99</v>
      </c>
      <c r="C294" s="46">
        <v>146</v>
      </c>
      <c r="D294" s="46" t="s">
        <v>94</v>
      </c>
      <c r="E294" s="47" t="str">
        <f t="shared" si="32"/>
        <v>あやめ-146-B</v>
      </c>
      <c r="F294" s="48" t="s">
        <v>92</v>
      </c>
      <c r="G294" s="49"/>
      <c r="H294" s="50" t="s">
        <v>329</v>
      </c>
      <c r="I294" s="51" t="s">
        <v>609</v>
      </c>
      <c r="J294" s="52">
        <v>17452</v>
      </c>
      <c r="K294" s="53" t="str">
        <f t="shared" si="33"/>
        <v>63歳</v>
      </c>
      <c r="L294" s="54" t="s">
        <v>603</v>
      </c>
      <c r="M294" s="55">
        <f t="shared" si="34"/>
      </c>
      <c r="N294" s="56" t="str">
        <f t="shared" si="35"/>
        <v>大阪:</v>
      </c>
      <c r="O294" s="57">
        <v>27</v>
      </c>
      <c r="P294" s="58">
        <f t="shared" si="36"/>
      </c>
      <c r="Q294" s="58">
        <f t="shared" si="37"/>
      </c>
      <c r="R294" s="58">
        <f t="shared" si="38"/>
      </c>
      <c r="S294" s="58">
        <f t="shared" si="39"/>
      </c>
      <c r="T294" s="59" t="s">
        <v>92</v>
      </c>
      <c r="U294" s="59"/>
      <c r="V294" s="59"/>
      <c r="W294" s="60"/>
      <c r="X294" s="61" t="s">
        <v>805</v>
      </c>
      <c r="Y294" s="62" t="s">
        <v>116</v>
      </c>
      <c r="Z294" s="46"/>
      <c r="AA294" s="63" t="s">
        <v>92</v>
      </c>
      <c r="AB294" s="46"/>
      <c r="AC294" s="153"/>
      <c r="AD294" s="65"/>
      <c r="AE294" s="46"/>
      <c r="AF294" s="113"/>
    </row>
    <row r="295" spans="1:32" s="37" customFormat="1" ht="22.5" customHeight="1">
      <c r="A295" s="46">
        <v>847</v>
      </c>
      <c r="B295" s="46" t="s">
        <v>99</v>
      </c>
      <c r="C295" s="46">
        <v>147</v>
      </c>
      <c r="D295" s="46" t="s">
        <v>91</v>
      </c>
      <c r="E295" s="47" t="str">
        <f t="shared" si="32"/>
        <v>あやめ-147-A</v>
      </c>
      <c r="F295" s="48" t="s">
        <v>92</v>
      </c>
      <c r="G295" s="48"/>
      <c r="H295" s="66" t="s">
        <v>441</v>
      </c>
      <c r="I295" s="51" t="s">
        <v>442</v>
      </c>
      <c r="J295" s="52">
        <v>17735</v>
      </c>
      <c r="K295" s="53" t="str">
        <f t="shared" si="33"/>
        <v>62歳</v>
      </c>
      <c r="L295" s="55" t="s">
        <v>20</v>
      </c>
      <c r="M295" s="55">
        <f t="shared" si="34"/>
      </c>
      <c r="N295" s="56" t="str">
        <f t="shared" si="35"/>
        <v>埼玉:</v>
      </c>
      <c r="O295" s="57">
        <v>11</v>
      </c>
      <c r="P295" s="58">
        <f t="shared" si="36"/>
      </c>
      <c r="Q295" s="58">
        <f t="shared" si="37"/>
      </c>
      <c r="R295" s="58">
        <f t="shared" si="38"/>
      </c>
      <c r="S295" s="58">
        <f t="shared" si="39"/>
      </c>
      <c r="T295" s="67"/>
      <c r="U295" s="59" t="s">
        <v>92</v>
      </c>
      <c r="V295" s="67"/>
      <c r="W295" s="68"/>
      <c r="X295" s="61" t="s">
        <v>805</v>
      </c>
      <c r="Y295" s="70" t="s">
        <v>116</v>
      </c>
      <c r="Z295" s="71"/>
      <c r="AA295" s="63" t="s">
        <v>92</v>
      </c>
      <c r="AB295" s="71"/>
      <c r="AC295" s="153"/>
      <c r="AD295" s="65"/>
      <c r="AE295" s="46"/>
      <c r="AF295" s="113"/>
    </row>
    <row r="296" spans="1:32" s="37" customFormat="1" ht="22.5" customHeight="1">
      <c r="A296" s="46">
        <v>686</v>
      </c>
      <c r="B296" s="46" t="s">
        <v>99</v>
      </c>
      <c r="C296" s="46">
        <v>147</v>
      </c>
      <c r="D296" s="46" t="s">
        <v>94</v>
      </c>
      <c r="E296" s="47" t="str">
        <f t="shared" si="32"/>
        <v>あやめ-147-B</v>
      </c>
      <c r="F296" s="48" t="s">
        <v>92</v>
      </c>
      <c r="G296" s="49"/>
      <c r="H296" s="50" t="s">
        <v>443</v>
      </c>
      <c r="I296" s="51" t="s">
        <v>444</v>
      </c>
      <c r="J296" s="52">
        <v>18027</v>
      </c>
      <c r="K296" s="53" t="str">
        <f t="shared" si="33"/>
        <v>61歳</v>
      </c>
      <c r="L296" s="54" t="s">
        <v>20</v>
      </c>
      <c r="M296" s="55">
        <f t="shared" si="34"/>
      </c>
      <c r="N296" s="56" t="str">
        <f t="shared" si="35"/>
        <v>埼玉:</v>
      </c>
      <c r="O296" s="57">
        <v>11</v>
      </c>
      <c r="P296" s="58">
        <f t="shared" si="36"/>
      </c>
      <c r="Q296" s="58">
        <f t="shared" si="37"/>
      </c>
      <c r="R296" s="58">
        <f t="shared" si="38"/>
      </c>
      <c r="S296" s="58">
        <f t="shared" si="39"/>
      </c>
      <c r="T296" s="59"/>
      <c r="U296" s="59" t="s">
        <v>92</v>
      </c>
      <c r="V296" s="59"/>
      <c r="W296" s="60"/>
      <c r="X296" s="61" t="s">
        <v>805</v>
      </c>
      <c r="Y296" s="62" t="s">
        <v>116</v>
      </c>
      <c r="Z296" s="46"/>
      <c r="AA296" s="63" t="s">
        <v>92</v>
      </c>
      <c r="AB296" s="46"/>
      <c r="AC296" s="153"/>
      <c r="AD296" s="65"/>
      <c r="AE296" s="46"/>
      <c r="AF296" s="113"/>
    </row>
    <row r="297" spans="1:32" s="37" customFormat="1" ht="22.5" customHeight="1">
      <c r="A297" s="46">
        <v>568</v>
      </c>
      <c r="B297" s="46" t="s">
        <v>99</v>
      </c>
      <c r="C297" s="46">
        <v>148</v>
      </c>
      <c r="D297" s="46" t="s">
        <v>91</v>
      </c>
      <c r="E297" s="47" t="str">
        <f t="shared" si="32"/>
        <v>あやめ-148-A</v>
      </c>
      <c r="F297" s="48" t="s">
        <v>92</v>
      </c>
      <c r="G297" s="48"/>
      <c r="H297" s="66" t="s">
        <v>330</v>
      </c>
      <c r="I297" s="51" t="s">
        <v>762</v>
      </c>
      <c r="J297" s="52">
        <v>17369</v>
      </c>
      <c r="K297" s="53" t="str">
        <f t="shared" si="33"/>
        <v>63歳</v>
      </c>
      <c r="L297" s="55" t="s">
        <v>763</v>
      </c>
      <c r="M297" s="55">
        <f t="shared" si="34"/>
      </c>
      <c r="N297" s="56" t="str">
        <f t="shared" si="35"/>
        <v>愛媛:</v>
      </c>
      <c r="O297" s="57">
        <v>38</v>
      </c>
      <c r="P297" s="58">
        <f t="shared" si="36"/>
      </c>
      <c r="Q297" s="58">
        <f t="shared" si="37"/>
      </c>
      <c r="R297" s="58">
        <f t="shared" si="38"/>
      </c>
      <c r="S297" s="58">
        <f t="shared" si="39"/>
      </c>
      <c r="T297" s="67"/>
      <c r="U297" s="59" t="s">
        <v>92</v>
      </c>
      <c r="V297" s="67" t="s">
        <v>521</v>
      </c>
      <c r="W297" s="68"/>
      <c r="X297" s="61" t="s">
        <v>805</v>
      </c>
      <c r="Y297" s="70" t="s">
        <v>116</v>
      </c>
      <c r="Z297" s="71"/>
      <c r="AA297" s="63" t="s">
        <v>92</v>
      </c>
      <c r="AB297" s="71"/>
      <c r="AC297" s="153"/>
      <c r="AD297" s="65"/>
      <c r="AE297" s="46"/>
      <c r="AF297" s="113"/>
    </row>
    <row r="298" spans="1:32" s="37" customFormat="1" ht="22.5" customHeight="1">
      <c r="A298" s="46">
        <v>567</v>
      </c>
      <c r="B298" s="46" t="s">
        <v>99</v>
      </c>
      <c r="C298" s="46">
        <v>148</v>
      </c>
      <c r="D298" s="46" t="s">
        <v>94</v>
      </c>
      <c r="E298" s="47" t="str">
        <f t="shared" si="32"/>
        <v>あやめ-148-B</v>
      </c>
      <c r="F298" s="48" t="s">
        <v>92</v>
      </c>
      <c r="G298" s="49"/>
      <c r="H298" s="50" t="s">
        <v>331</v>
      </c>
      <c r="I298" s="51" t="s">
        <v>770</v>
      </c>
      <c r="J298" s="52">
        <v>17588</v>
      </c>
      <c r="K298" s="53" t="str">
        <f t="shared" si="33"/>
        <v>63歳</v>
      </c>
      <c r="L298" s="54" t="s">
        <v>763</v>
      </c>
      <c r="M298" s="55">
        <f t="shared" si="34"/>
      </c>
      <c r="N298" s="56" t="str">
        <f t="shared" si="35"/>
        <v>愛媛:</v>
      </c>
      <c r="O298" s="57">
        <v>38</v>
      </c>
      <c r="P298" s="58">
        <f t="shared" si="36"/>
      </c>
      <c r="Q298" s="58">
        <f t="shared" si="37"/>
      </c>
      <c r="R298" s="58">
        <f t="shared" si="38"/>
      </c>
      <c r="S298" s="58">
        <f t="shared" si="39"/>
      </c>
      <c r="T298" s="59"/>
      <c r="U298" s="59" t="s">
        <v>92</v>
      </c>
      <c r="V298" s="59" t="s">
        <v>521</v>
      </c>
      <c r="W298" s="60"/>
      <c r="X298" s="61" t="s">
        <v>805</v>
      </c>
      <c r="Y298" s="62" t="s">
        <v>116</v>
      </c>
      <c r="Z298" s="46"/>
      <c r="AA298" s="63" t="s">
        <v>92</v>
      </c>
      <c r="AB298" s="46"/>
      <c r="AC298" s="153"/>
      <c r="AD298" s="65"/>
      <c r="AE298" s="46"/>
      <c r="AF298" s="113"/>
    </row>
    <row r="299" spans="1:32" s="37" customFormat="1" ht="22.5" customHeight="1">
      <c r="A299" s="46">
        <v>685</v>
      </c>
      <c r="B299" s="46" t="s">
        <v>99</v>
      </c>
      <c r="C299" s="46">
        <v>149</v>
      </c>
      <c r="D299" s="46" t="s">
        <v>91</v>
      </c>
      <c r="E299" s="47" t="str">
        <f t="shared" si="32"/>
        <v>あやめ-149-A</v>
      </c>
      <c r="F299" s="48" t="s">
        <v>92</v>
      </c>
      <c r="G299" s="48"/>
      <c r="H299" s="66" t="s">
        <v>332</v>
      </c>
      <c r="I299" s="51" t="s">
        <v>734</v>
      </c>
      <c r="J299" s="52">
        <v>18072</v>
      </c>
      <c r="K299" s="53" t="str">
        <f t="shared" si="33"/>
        <v>61歳</v>
      </c>
      <c r="L299" s="55" t="s">
        <v>149</v>
      </c>
      <c r="M299" s="55">
        <f t="shared" si="34"/>
      </c>
      <c r="N299" s="56" t="str">
        <f t="shared" si="35"/>
        <v>広島:</v>
      </c>
      <c r="O299" s="57">
        <v>34</v>
      </c>
      <c r="P299" s="58">
        <f t="shared" si="36"/>
      </c>
      <c r="Q299" s="58">
        <f t="shared" si="37"/>
      </c>
      <c r="R299" s="58">
        <f t="shared" si="38"/>
      </c>
      <c r="S299" s="58">
        <f t="shared" si="39"/>
      </c>
      <c r="T299" s="67"/>
      <c r="U299" s="59" t="s">
        <v>92</v>
      </c>
      <c r="V299" s="67"/>
      <c r="W299" s="68"/>
      <c r="X299" s="61" t="s">
        <v>805</v>
      </c>
      <c r="Y299" s="70" t="s">
        <v>116</v>
      </c>
      <c r="Z299" s="71"/>
      <c r="AA299" s="63" t="s">
        <v>92</v>
      </c>
      <c r="AB299" s="71"/>
      <c r="AC299" s="153"/>
      <c r="AD299" s="65"/>
      <c r="AE299" s="46"/>
      <c r="AF299" s="113"/>
    </row>
    <row r="300" spans="1:32" s="37" customFormat="1" ht="22.5" customHeight="1">
      <c r="A300" s="46">
        <v>704</v>
      </c>
      <c r="B300" s="46" t="s">
        <v>99</v>
      </c>
      <c r="C300" s="46">
        <v>149</v>
      </c>
      <c r="D300" s="46" t="s">
        <v>94</v>
      </c>
      <c r="E300" s="47" t="str">
        <f t="shared" si="32"/>
        <v>あやめ-149-B</v>
      </c>
      <c r="F300" s="48" t="s">
        <v>92</v>
      </c>
      <c r="G300" s="49"/>
      <c r="H300" s="50" t="s">
        <v>333</v>
      </c>
      <c r="I300" s="51" t="s">
        <v>729</v>
      </c>
      <c r="J300" s="52">
        <v>18674</v>
      </c>
      <c r="K300" s="53" t="str">
        <f t="shared" si="33"/>
        <v>60歳</v>
      </c>
      <c r="L300" s="54" t="s">
        <v>149</v>
      </c>
      <c r="M300" s="55" t="str">
        <f t="shared" si="34"/>
        <v>還暦</v>
      </c>
      <c r="N300" s="56" t="str">
        <f t="shared" si="35"/>
        <v>広島:還暦</v>
      </c>
      <c r="O300" s="57">
        <v>34</v>
      </c>
      <c r="P300" s="58">
        <f t="shared" si="36"/>
      </c>
      <c r="Q300" s="58">
        <f t="shared" si="37"/>
      </c>
      <c r="R300" s="58">
        <f t="shared" si="38"/>
      </c>
      <c r="S300" s="58" t="str">
        <f t="shared" si="39"/>
        <v>○</v>
      </c>
      <c r="T300" s="59"/>
      <c r="U300" s="59" t="s">
        <v>92</v>
      </c>
      <c r="V300" s="59"/>
      <c r="W300" s="60"/>
      <c r="X300" s="61" t="s">
        <v>805</v>
      </c>
      <c r="Y300" s="62" t="s">
        <v>116</v>
      </c>
      <c r="Z300" s="46"/>
      <c r="AA300" s="63" t="s">
        <v>92</v>
      </c>
      <c r="AB300" s="46"/>
      <c r="AC300" s="153"/>
      <c r="AD300" s="65"/>
      <c r="AE300" s="46"/>
      <c r="AF300" s="46"/>
    </row>
    <row r="301" spans="1:32" s="37" customFormat="1" ht="22.5" customHeight="1">
      <c r="A301" s="46">
        <v>626</v>
      </c>
      <c r="B301" s="46" t="s">
        <v>99</v>
      </c>
      <c r="C301" s="46">
        <v>150</v>
      </c>
      <c r="D301" s="46" t="s">
        <v>91</v>
      </c>
      <c r="E301" s="47" t="str">
        <f t="shared" si="32"/>
        <v>あやめ-150-A</v>
      </c>
      <c r="F301" s="48" t="s">
        <v>92</v>
      </c>
      <c r="G301" s="48"/>
      <c r="H301" s="66" t="s">
        <v>74</v>
      </c>
      <c r="I301" s="51" t="s">
        <v>585</v>
      </c>
      <c r="J301" s="52">
        <v>16439</v>
      </c>
      <c r="K301" s="53" t="str">
        <f t="shared" si="33"/>
        <v>66歳</v>
      </c>
      <c r="L301" s="55" t="s">
        <v>97</v>
      </c>
      <c r="M301" s="55">
        <f t="shared" si="34"/>
      </c>
      <c r="N301" s="56" t="str">
        <f t="shared" si="35"/>
        <v>京都:</v>
      </c>
      <c r="O301" s="57">
        <v>26</v>
      </c>
      <c r="P301" s="58">
        <f t="shared" si="36"/>
      </c>
      <c r="Q301" s="58">
        <f t="shared" si="37"/>
      </c>
      <c r="R301" s="58">
        <f t="shared" si="38"/>
      </c>
      <c r="S301" s="58">
        <f t="shared" si="39"/>
      </c>
      <c r="T301" s="67"/>
      <c r="U301" s="59" t="s">
        <v>92</v>
      </c>
      <c r="V301" s="67" t="s">
        <v>565</v>
      </c>
      <c r="W301" s="68"/>
      <c r="X301" s="61" t="s">
        <v>805</v>
      </c>
      <c r="Y301" s="70" t="s">
        <v>116</v>
      </c>
      <c r="Z301" s="71"/>
      <c r="AA301" s="63" t="s">
        <v>92</v>
      </c>
      <c r="AB301" s="71"/>
      <c r="AC301" s="153"/>
      <c r="AD301" s="65"/>
      <c r="AE301" s="46"/>
      <c r="AF301" s="46"/>
    </row>
    <row r="302" spans="1:32" s="37" customFormat="1" ht="22.5" customHeight="1">
      <c r="A302" s="46">
        <v>774</v>
      </c>
      <c r="B302" s="46" t="s">
        <v>99</v>
      </c>
      <c r="C302" s="46">
        <v>150</v>
      </c>
      <c r="D302" s="46" t="s">
        <v>94</v>
      </c>
      <c r="E302" s="47" t="str">
        <f t="shared" si="32"/>
        <v>あやめ-150-B</v>
      </c>
      <c r="F302" s="48" t="s">
        <v>92</v>
      </c>
      <c r="G302" s="49"/>
      <c r="H302" s="50" t="s">
        <v>334</v>
      </c>
      <c r="I302" s="51" t="s">
        <v>582</v>
      </c>
      <c r="J302" s="52">
        <v>17603</v>
      </c>
      <c r="K302" s="53" t="str">
        <f t="shared" si="33"/>
        <v>63歳</v>
      </c>
      <c r="L302" s="54" t="s">
        <v>97</v>
      </c>
      <c r="M302" s="55">
        <f t="shared" si="34"/>
      </c>
      <c r="N302" s="56" t="str">
        <f t="shared" si="35"/>
        <v>京都:</v>
      </c>
      <c r="O302" s="57">
        <v>26</v>
      </c>
      <c r="P302" s="58">
        <f t="shared" si="36"/>
      </c>
      <c r="Q302" s="58">
        <f t="shared" si="37"/>
      </c>
      <c r="R302" s="58">
        <f t="shared" si="38"/>
      </c>
      <c r="S302" s="58">
        <f t="shared" si="39"/>
      </c>
      <c r="T302" s="59"/>
      <c r="U302" s="59" t="s">
        <v>92</v>
      </c>
      <c r="V302" s="59" t="s">
        <v>521</v>
      </c>
      <c r="W302" s="60"/>
      <c r="X302" s="61" t="s">
        <v>805</v>
      </c>
      <c r="Y302" s="62" t="s">
        <v>116</v>
      </c>
      <c r="Z302" s="46"/>
      <c r="AA302" s="63" t="s">
        <v>92</v>
      </c>
      <c r="AB302" s="46"/>
      <c r="AC302" s="153"/>
      <c r="AD302" s="65"/>
      <c r="AE302" s="46"/>
      <c r="AF302" s="46"/>
    </row>
    <row r="303" spans="1:32" s="37" customFormat="1" ht="22.5" customHeight="1">
      <c r="A303" s="46">
        <v>582</v>
      </c>
      <c r="B303" s="46" t="s">
        <v>99</v>
      </c>
      <c r="C303" s="46">
        <v>151</v>
      </c>
      <c r="D303" s="46" t="s">
        <v>91</v>
      </c>
      <c r="E303" s="47" t="str">
        <f t="shared" si="32"/>
        <v>あやめ-151-A</v>
      </c>
      <c r="F303" s="48" t="s">
        <v>92</v>
      </c>
      <c r="G303" s="48"/>
      <c r="H303" s="66" t="s">
        <v>2</v>
      </c>
      <c r="I303" s="51" t="s">
        <v>388</v>
      </c>
      <c r="J303" s="52">
        <v>18009</v>
      </c>
      <c r="K303" s="53" t="str">
        <f t="shared" si="33"/>
        <v>61歳</v>
      </c>
      <c r="L303" s="55" t="s">
        <v>79</v>
      </c>
      <c r="M303" s="55">
        <f t="shared" si="34"/>
      </c>
      <c r="N303" s="56" t="str">
        <f t="shared" si="35"/>
        <v>北海道:</v>
      </c>
      <c r="O303" s="57">
        <v>1</v>
      </c>
      <c r="P303" s="58">
        <f t="shared" si="36"/>
      </c>
      <c r="Q303" s="58">
        <f t="shared" si="37"/>
      </c>
      <c r="R303" s="58">
        <f t="shared" si="38"/>
      </c>
      <c r="S303" s="58">
        <f t="shared" si="39"/>
      </c>
      <c r="T303" s="67"/>
      <c r="U303" s="59" t="s">
        <v>92</v>
      </c>
      <c r="V303" s="67"/>
      <c r="W303" s="68"/>
      <c r="X303" s="61" t="s">
        <v>805</v>
      </c>
      <c r="Y303" s="70" t="s">
        <v>116</v>
      </c>
      <c r="Z303" s="71"/>
      <c r="AA303" s="63" t="s">
        <v>92</v>
      </c>
      <c r="AB303" s="71"/>
      <c r="AC303" s="153" t="s">
        <v>821</v>
      </c>
      <c r="AD303" s="65"/>
      <c r="AE303" s="46"/>
      <c r="AF303" s="46"/>
    </row>
    <row r="304" spans="1:32" s="37" customFormat="1" ht="22.5" customHeight="1">
      <c r="A304" s="46">
        <v>732</v>
      </c>
      <c r="B304" s="46" t="s">
        <v>99</v>
      </c>
      <c r="C304" s="46">
        <v>151</v>
      </c>
      <c r="D304" s="46" t="s">
        <v>94</v>
      </c>
      <c r="E304" s="47" t="str">
        <f t="shared" si="32"/>
        <v>あやめ-151-B</v>
      </c>
      <c r="F304" s="48" t="s">
        <v>92</v>
      </c>
      <c r="G304" s="49"/>
      <c r="H304" s="50" t="s">
        <v>390</v>
      </c>
      <c r="I304" s="51" t="s">
        <v>391</v>
      </c>
      <c r="J304" s="52">
        <v>17379</v>
      </c>
      <c r="K304" s="53" t="str">
        <f t="shared" si="33"/>
        <v>63歳</v>
      </c>
      <c r="L304" s="54" t="s">
        <v>79</v>
      </c>
      <c r="M304" s="55">
        <f t="shared" si="34"/>
      </c>
      <c r="N304" s="56" t="str">
        <f t="shared" si="35"/>
        <v>北海道:</v>
      </c>
      <c r="O304" s="57">
        <v>1</v>
      </c>
      <c r="P304" s="58">
        <f t="shared" si="36"/>
      </c>
      <c r="Q304" s="58">
        <f t="shared" si="37"/>
      </c>
      <c r="R304" s="58">
        <f t="shared" si="38"/>
      </c>
      <c r="S304" s="58">
        <f t="shared" si="39"/>
      </c>
      <c r="T304" s="59" t="s">
        <v>92</v>
      </c>
      <c r="U304" s="59"/>
      <c r="V304" s="59"/>
      <c r="W304" s="60"/>
      <c r="X304" s="61" t="s">
        <v>805</v>
      </c>
      <c r="Y304" s="62" t="s">
        <v>116</v>
      </c>
      <c r="Z304" s="46"/>
      <c r="AA304" s="63" t="s">
        <v>92</v>
      </c>
      <c r="AB304" s="46"/>
      <c r="AC304" s="153" t="s">
        <v>821</v>
      </c>
      <c r="AD304" s="65"/>
      <c r="AE304" s="46"/>
      <c r="AF304" s="46"/>
    </row>
    <row r="305" spans="1:32" s="37" customFormat="1" ht="22.5" customHeight="1">
      <c r="A305" s="46">
        <v>871</v>
      </c>
      <c r="B305" s="46" t="s">
        <v>99</v>
      </c>
      <c r="C305" s="46">
        <v>152</v>
      </c>
      <c r="D305" s="46" t="s">
        <v>91</v>
      </c>
      <c r="E305" s="47" t="str">
        <f t="shared" si="32"/>
        <v>あやめ-152-A</v>
      </c>
      <c r="F305" s="48" t="s">
        <v>92</v>
      </c>
      <c r="G305" s="48"/>
      <c r="H305" s="66" t="s">
        <v>53</v>
      </c>
      <c r="I305" s="51" t="s">
        <v>542</v>
      </c>
      <c r="J305" s="52">
        <v>17358</v>
      </c>
      <c r="K305" s="53" t="str">
        <f t="shared" si="33"/>
        <v>63歳</v>
      </c>
      <c r="L305" s="55" t="s">
        <v>83</v>
      </c>
      <c r="M305" s="55">
        <f t="shared" si="34"/>
      </c>
      <c r="N305" s="56" t="str">
        <f t="shared" si="35"/>
        <v>愛知:</v>
      </c>
      <c r="O305" s="57">
        <v>23</v>
      </c>
      <c r="P305" s="58">
        <f t="shared" si="36"/>
      </c>
      <c r="Q305" s="58">
        <f t="shared" si="37"/>
      </c>
      <c r="R305" s="58">
        <f t="shared" si="38"/>
      </c>
      <c r="S305" s="58">
        <f t="shared" si="39"/>
      </c>
      <c r="T305" s="67"/>
      <c r="U305" s="59" t="s">
        <v>92</v>
      </c>
      <c r="V305" s="67" t="s">
        <v>99</v>
      </c>
      <c r="W305" s="68" t="s">
        <v>54</v>
      </c>
      <c r="X305" s="61" t="s">
        <v>805</v>
      </c>
      <c r="Y305" s="70" t="s">
        <v>116</v>
      </c>
      <c r="Z305" s="71"/>
      <c r="AA305" s="63" t="s">
        <v>92</v>
      </c>
      <c r="AB305" s="71"/>
      <c r="AC305" s="153"/>
      <c r="AD305" s="65"/>
      <c r="AE305" s="46"/>
      <c r="AF305" s="46"/>
    </row>
    <row r="306" spans="1:32" s="37" customFormat="1" ht="22.5" customHeight="1">
      <c r="A306" s="46">
        <v>773</v>
      </c>
      <c r="B306" s="46" t="s">
        <v>99</v>
      </c>
      <c r="C306" s="46">
        <v>152</v>
      </c>
      <c r="D306" s="46" t="s">
        <v>94</v>
      </c>
      <c r="E306" s="47" t="str">
        <f t="shared" si="32"/>
        <v>あやめ-152-B</v>
      </c>
      <c r="F306" s="48" t="s">
        <v>92</v>
      </c>
      <c r="G306" s="49"/>
      <c r="H306" s="50" t="s">
        <v>335</v>
      </c>
      <c r="I306" s="51" t="s">
        <v>557</v>
      </c>
      <c r="J306" s="52">
        <v>17624</v>
      </c>
      <c r="K306" s="53" t="str">
        <f t="shared" si="33"/>
        <v>63歳</v>
      </c>
      <c r="L306" s="54" t="s">
        <v>83</v>
      </c>
      <c r="M306" s="55">
        <f t="shared" si="34"/>
      </c>
      <c r="N306" s="56" t="str">
        <f t="shared" si="35"/>
        <v>愛知:</v>
      </c>
      <c r="O306" s="57">
        <v>23</v>
      </c>
      <c r="P306" s="58">
        <f t="shared" si="36"/>
      </c>
      <c r="Q306" s="58">
        <f t="shared" si="37"/>
      </c>
      <c r="R306" s="58">
        <f t="shared" si="38"/>
      </c>
      <c r="S306" s="58">
        <f t="shared" si="39"/>
      </c>
      <c r="T306" s="59"/>
      <c r="U306" s="59" t="s">
        <v>92</v>
      </c>
      <c r="V306" s="59" t="s">
        <v>99</v>
      </c>
      <c r="W306" s="60" t="s">
        <v>54</v>
      </c>
      <c r="X306" s="61" t="s">
        <v>805</v>
      </c>
      <c r="Y306" s="62" t="s">
        <v>116</v>
      </c>
      <c r="Z306" s="46"/>
      <c r="AA306" s="63" t="s">
        <v>92</v>
      </c>
      <c r="AB306" s="46"/>
      <c r="AC306" s="153"/>
      <c r="AD306" s="65"/>
      <c r="AE306" s="46"/>
      <c r="AF306" s="46"/>
    </row>
    <row r="307" spans="1:32" s="37" customFormat="1" ht="22.5" customHeight="1">
      <c r="A307" s="46">
        <v>581</v>
      </c>
      <c r="B307" s="46" t="s">
        <v>99</v>
      </c>
      <c r="C307" s="46">
        <v>153</v>
      </c>
      <c r="D307" s="46" t="s">
        <v>91</v>
      </c>
      <c r="E307" s="47" t="str">
        <f t="shared" si="32"/>
        <v>あやめ-153-A</v>
      </c>
      <c r="F307" s="48" t="s">
        <v>92</v>
      </c>
      <c r="G307" s="48"/>
      <c r="H307" s="66" t="s">
        <v>336</v>
      </c>
      <c r="I307" s="51" t="s">
        <v>606</v>
      </c>
      <c r="J307" s="52">
        <v>17631</v>
      </c>
      <c r="K307" s="53" t="str">
        <f t="shared" si="33"/>
        <v>62歳</v>
      </c>
      <c r="L307" s="55" t="s">
        <v>603</v>
      </c>
      <c r="M307" s="55">
        <f t="shared" si="34"/>
      </c>
      <c r="N307" s="56" t="str">
        <f t="shared" si="35"/>
        <v>大阪:</v>
      </c>
      <c r="O307" s="57">
        <v>27</v>
      </c>
      <c r="P307" s="58">
        <f t="shared" si="36"/>
      </c>
      <c r="Q307" s="58">
        <f t="shared" si="37"/>
      </c>
      <c r="R307" s="58">
        <f t="shared" si="38"/>
      </c>
      <c r="S307" s="58">
        <f t="shared" si="39"/>
      </c>
      <c r="T307" s="67"/>
      <c r="U307" s="59" t="s">
        <v>92</v>
      </c>
      <c r="V307" s="67"/>
      <c r="W307" s="68"/>
      <c r="X307" s="61" t="s">
        <v>805</v>
      </c>
      <c r="Y307" s="70" t="s">
        <v>116</v>
      </c>
      <c r="Z307" s="71"/>
      <c r="AA307" s="63" t="s">
        <v>92</v>
      </c>
      <c r="AB307" s="71"/>
      <c r="AC307" s="153"/>
      <c r="AD307" s="65"/>
      <c r="AE307" s="46"/>
      <c r="AF307" s="64"/>
    </row>
    <row r="308" spans="1:32" s="37" customFormat="1" ht="22.5" customHeight="1">
      <c r="A308" s="46">
        <v>731</v>
      </c>
      <c r="B308" s="46" t="s">
        <v>99</v>
      </c>
      <c r="C308" s="46">
        <v>153</v>
      </c>
      <c r="D308" s="46" t="s">
        <v>94</v>
      </c>
      <c r="E308" s="47" t="str">
        <f t="shared" si="32"/>
        <v>あやめ-153-B</v>
      </c>
      <c r="F308" s="48" t="s">
        <v>92</v>
      </c>
      <c r="G308" s="49"/>
      <c r="H308" s="50" t="s">
        <v>337</v>
      </c>
      <c r="I308" s="51" t="s">
        <v>628</v>
      </c>
      <c r="J308" s="52">
        <v>17246</v>
      </c>
      <c r="K308" s="53" t="str">
        <f t="shared" si="33"/>
        <v>64歳</v>
      </c>
      <c r="L308" s="54" t="s">
        <v>603</v>
      </c>
      <c r="M308" s="55">
        <f t="shared" si="34"/>
      </c>
      <c r="N308" s="56" t="str">
        <f t="shared" si="35"/>
        <v>大阪:</v>
      </c>
      <c r="O308" s="57">
        <v>27</v>
      </c>
      <c r="P308" s="58">
        <f t="shared" si="36"/>
      </c>
      <c r="Q308" s="58">
        <f t="shared" si="37"/>
      </c>
      <c r="R308" s="58">
        <f t="shared" si="38"/>
      </c>
      <c r="S308" s="58">
        <f t="shared" si="39"/>
      </c>
      <c r="T308" s="59" t="s">
        <v>92</v>
      </c>
      <c r="U308" s="59"/>
      <c r="V308" s="59"/>
      <c r="W308" s="60"/>
      <c r="X308" s="61" t="s">
        <v>805</v>
      </c>
      <c r="Y308" s="62" t="s">
        <v>116</v>
      </c>
      <c r="Z308" s="46"/>
      <c r="AA308" s="63" t="s">
        <v>92</v>
      </c>
      <c r="AB308" s="46"/>
      <c r="AC308" s="153"/>
      <c r="AD308" s="65"/>
      <c r="AE308" s="46"/>
      <c r="AF308" s="64"/>
    </row>
    <row r="309" spans="1:32" s="37" customFormat="1" ht="22.5" customHeight="1">
      <c r="A309" s="46">
        <v>543</v>
      </c>
      <c r="B309" s="46" t="s">
        <v>99</v>
      </c>
      <c r="C309" s="46">
        <v>154</v>
      </c>
      <c r="D309" s="46" t="s">
        <v>91</v>
      </c>
      <c r="E309" s="47" t="str">
        <f t="shared" si="32"/>
        <v>あやめ-154-A</v>
      </c>
      <c r="F309" s="48" t="s">
        <v>92</v>
      </c>
      <c r="G309" s="48"/>
      <c r="H309" s="66" t="s">
        <v>338</v>
      </c>
      <c r="I309" s="51" t="s">
        <v>715</v>
      </c>
      <c r="J309" s="52">
        <v>17613</v>
      </c>
      <c r="K309" s="53" t="str">
        <f t="shared" si="33"/>
        <v>63歳</v>
      </c>
      <c r="L309" s="55" t="s">
        <v>120</v>
      </c>
      <c r="M309" s="55">
        <f t="shared" si="34"/>
      </c>
      <c r="N309" s="56" t="str">
        <f t="shared" si="35"/>
        <v>島根:</v>
      </c>
      <c r="O309" s="57">
        <v>32</v>
      </c>
      <c r="P309" s="58">
        <f t="shared" si="36"/>
      </c>
      <c r="Q309" s="58">
        <f t="shared" si="37"/>
      </c>
      <c r="R309" s="58">
        <f t="shared" si="38"/>
      </c>
      <c r="S309" s="58">
        <f t="shared" si="39"/>
      </c>
      <c r="T309" s="67" t="s">
        <v>92</v>
      </c>
      <c r="U309" s="59"/>
      <c r="V309" s="67"/>
      <c r="W309" s="68"/>
      <c r="X309" s="61" t="s">
        <v>805</v>
      </c>
      <c r="Y309" s="70" t="s">
        <v>116</v>
      </c>
      <c r="Z309" s="71" t="s">
        <v>121</v>
      </c>
      <c r="AA309" s="63" t="s">
        <v>92</v>
      </c>
      <c r="AB309" s="71" t="s">
        <v>121</v>
      </c>
      <c r="AC309" s="153"/>
      <c r="AD309" s="65"/>
      <c r="AE309" s="46"/>
      <c r="AF309" s="64"/>
    </row>
    <row r="310" spans="1:32" s="37" customFormat="1" ht="22.5" customHeight="1">
      <c r="A310" s="46">
        <v>872</v>
      </c>
      <c r="B310" s="46" t="s">
        <v>99</v>
      </c>
      <c r="C310" s="46">
        <v>154</v>
      </c>
      <c r="D310" s="46" t="s">
        <v>94</v>
      </c>
      <c r="E310" s="47" t="str">
        <f t="shared" si="32"/>
        <v>あやめ-154-B</v>
      </c>
      <c r="F310" s="48" t="s">
        <v>92</v>
      </c>
      <c r="G310" s="49"/>
      <c r="H310" s="50" t="s">
        <v>339</v>
      </c>
      <c r="I310" s="51" t="s">
        <v>587</v>
      </c>
      <c r="J310" s="52">
        <v>18181</v>
      </c>
      <c r="K310" s="53" t="str">
        <f t="shared" si="33"/>
        <v>61歳</v>
      </c>
      <c r="L310" s="54" t="s">
        <v>574</v>
      </c>
      <c r="M310" s="55">
        <f t="shared" si="34"/>
      </c>
      <c r="N310" s="56" t="str">
        <f t="shared" si="35"/>
        <v>京都:</v>
      </c>
      <c r="O310" s="57">
        <v>26</v>
      </c>
      <c r="P310" s="58">
        <f t="shared" si="36"/>
      </c>
      <c r="Q310" s="58">
        <f t="shared" si="37"/>
      </c>
      <c r="R310" s="58">
        <f t="shared" si="38"/>
      </c>
      <c r="S310" s="58">
        <f t="shared" si="39"/>
      </c>
      <c r="T310" s="59"/>
      <c r="U310" s="59" t="s">
        <v>92</v>
      </c>
      <c r="V310" s="59" t="s">
        <v>565</v>
      </c>
      <c r="W310" s="60"/>
      <c r="X310" s="61" t="s">
        <v>805</v>
      </c>
      <c r="Y310" s="62" t="s">
        <v>116</v>
      </c>
      <c r="Z310" s="46"/>
      <c r="AA310" s="63" t="s">
        <v>92</v>
      </c>
      <c r="AB310" s="46"/>
      <c r="AC310" s="153"/>
      <c r="AD310" s="65"/>
      <c r="AE310" s="46"/>
      <c r="AF310" s="46"/>
    </row>
    <row r="311" spans="1:32" s="37" customFormat="1" ht="22.5" customHeight="1">
      <c r="A311" s="46">
        <v>625</v>
      </c>
      <c r="B311" s="46" t="s">
        <v>99</v>
      </c>
      <c r="C311" s="46">
        <v>155</v>
      </c>
      <c r="D311" s="46" t="s">
        <v>91</v>
      </c>
      <c r="E311" s="47" t="str">
        <f t="shared" si="32"/>
        <v>あやめ-155-A</v>
      </c>
      <c r="F311" s="48" t="s">
        <v>92</v>
      </c>
      <c r="G311" s="48"/>
      <c r="H311" s="66" t="s">
        <v>37</v>
      </c>
      <c r="I311" s="51" t="s">
        <v>494</v>
      </c>
      <c r="J311" s="52">
        <v>17635</v>
      </c>
      <c r="K311" s="53" t="str">
        <f t="shared" si="33"/>
        <v>62歳</v>
      </c>
      <c r="L311" s="55" t="s">
        <v>80</v>
      </c>
      <c r="M311" s="55">
        <f t="shared" si="34"/>
      </c>
      <c r="N311" s="56" t="str">
        <f t="shared" si="35"/>
        <v>神奈川:</v>
      </c>
      <c r="O311" s="57">
        <v>14</v>
      </c>
      <c r="P311" s="58">
        <f t="shared" si="36"/>
      </c>
      <c r="Q311" s="58">
        <f t="shared" si="37"/>
      </c>
      <c r="R311" s="58">
        <f t="shared" si="38"/>
      </c>
      <c r="S311" s="58">
        <f t="shared" si="39"/>
      </c>
      <c r="T311" s="67"/>
      <c r="U311" s="59" t="s">
        <v>92</v>
      </c>
      <c r="V311" s="67"/>
      <c r="W311" s="68"/>
      <c r="X311" s="61" t="s">
        <v>805</v>
      </c>
      <c r="Y311" s="70" t="s">
        <v>116</v>
      </c>
      <c r="Z311" s="71"/>
      <c r="AA311" s="63" t="s">
        <v>92</v>
      </c>
      <c r="AB311" s="71"/>
      <c r="AC311" s="153"/>
      <c r="AD311" s="65"/>
      <c r="AE311" s="46"/>
      <c r="AF311" s="46"/>
    </row>
    <row r="312" spans="1:32" s="37" customFormat="1" ht="22.5" customHeight="1">
      <c r="A312" s="46">
        <v>823</v>
      </c>
      <c r="B312" s="46" t="s">
        <v>99</v>
      </c>
      <c r="C312" s="46">
        <v>155</v>
      </c>
      <c r="D312" s="46" t="s">
        <v>94</v>
      </c>
      <c r="E312" s="47" t="str">
        <f t="shared" si="32"/>
        <v>あやめ-155-B</v>
      </c>
      <c r="F312" s="48" t="s">
        <v>92</v>
      </c>
      <c r="G312" s="49"/>
      <c r="H312" s="50" t="s">
        <v>505</v>
      </c>
      <c r="I312" s="51" t="s">
        <v>506</v>
      </c>
      <c r="J312" s="52">
        <v>17191</v>
      </c>
      <c r="K312" s="53" t="str">
        <f t="shared" si="33"/>
        <v>64歳</v>
      </c>
      <c r="L312" s="54" t="s">
        <v>80</v>
      </c>
      <c r="M312" s="55">
        <f t="shared" si="34"/>
      </c>
      <c r="N312" s="56" t="str">
        <f t="shared" si="35"/>
        <v>神奈川:</v>
      </c>
      <c r="O312" s="57">
        <v>14</v>
      </c>
      <c r="P312" s="58">
        <f t="shared" si="36"/>
      </c>
      <c r="Q312" s="58">
        <f t="shared" si="37"/>
      </c>
      <c r="R312" s="58">
        <f t="shared" si="38"/>
      </c>
      <c r="S312" s="58">
        <f t="shared" si="39"/>
      </c>
      <c r="T312" s="59"/>
      <c r="U312" s="59" t="s">
        <v>92</v>
      </c>
      <c r="V312" s="59"/>
      <c r="W312" s="60"/>
      <c r="X312" s="61" t="s">
        <v>805</v>
      </c>
      <c r="Y312" s="62" t="s">
        <v>116</v>
      </c>
      <c r="Z312" s="46"/>
      <c r="AA312" s="63" t="s">
        <v>92</v>
      </c>
      <c r="AB312" s="46"/>
      <c r="AC312" s="153"/>
      <c r="AD312" s="65"/>
      <c r="AE312" s="46"/>
      <c r="AF312" s="46"/>
    </row>
    <row r="313" spans="1:32" s="37" customFormat="1" ht="22.5" customHeight="1">
      <c r="A313" s="46">
        <v>644</v>
      </c>
      <c r="B313" s="46" t="s">
        <v>99</v>
      </c>
      <c r="C313" s="46">
        <v>156</v>
      </c>
      <c r="D313" s="46" t="s">
        <v>91</v>
      </c>
      <c r="E313" s="47" t="str">
        <f t="shared" si="32"/>
        <v>あやめ-156-A</v>
      </c>
      <c r="F313" s="48" t="s">
        <v>92</v>
      </c>
      <c r="G313" s="48"/>
      <c r="H313" s="66" t="s">
        <v>340</v>
      </c>
      <c r="I313" s="51" t="s">
        <v>671</v>
      </c>
      <c r="J313" s="52">
        <v>16761</v>
      </c>
      <c r="K313" s="53" t="str">
        <f t="shared" si="33"/>
        <v>65歳</v>
      </c>
      <c r="L313" s="55" t="s">
        <v>131</v>
      </c>
      <c r="M313" s="55">
        <f t="shared" si="34"/>
      </c>
      <c r="N313" s="56" t="str">
        <f t="shared" si="35"/>
        <v>兵庫:</v>
      </c>
      <c r="O313" s="57">
        <v>28</v>
      </c>
      <c r="P313" s="58">
        <f t="shared" si="36"/>
      </c>
      <c r="Q313" s="58">
        <f t="shared" si="37"/>
      </c>
      <c r="R313" s="58">
        <f t="shared" si="38"/>
      </c>
      <c r="S313" s="58">
        <f t="shared" si="39"/>
      </c>
      <c r="T313" s="67" t="s">
        <v>92</v>
      </c>
      <c r="U313" s="59"/>
      <c r="V313" s="67"/>
      <c r="W313" s="68"/>
      <c r="X313" s="61" t="s">
        <v>805</v>
      </c>
      <c r="Y313" s="70" t="s">
        <v>116</v>
      </c>
      <c r="Z313" s="71"/>
      <c r="AA313" s="63" t="s">
        <v>92</v>
      </c>
      <c r="AB313" s="71"/>
      <c r="AC313" s="153"/>
      <c r="AD313" s="65"/>
      <c r="AE313" s="46"/>
      <c r="AF313" s="46"/>
    </row>
    <row r="314" spans="1:32" s="37" customFormat="1" ht="22.5" customHeight="1">
      <c r="A314" s="46">
        <v>756</v>
      </c>
      <c r="B314" s="46" t="s">
        <v>99</v>
      </c>
      <c r="C314" s="46">
        <v>156</v>
      </c>
      <c r="D314" s="46" t="s">
        <v>94</v>
      </c>
      <c r="E314" s="47" t="str">
        <f t="shared" si="32"/>
        <v>あやめ-156-B</v>
      </c>
      <c r="F314" s="48" t="s">
        <v>92</v>
      </c>
      <c r="G314" s="49"/>
      <c r="H314" s="50" t="s">
        <v>341</v>
      </c>
      <c r="I314" s="51" t="s">
        <v>653</v>
      </c>
      <c r="J314" s="52">
        <v>17211</v>
      </c>
      <c r="K314" s="53" t="str">
        <f t="shared" si="33"/>
        <v>64歳</v>
      </c>
      <c r="L314" s="54" t="s">
        <v>131</v>
      </c>
      <c r="M314" s="55">
        <f t="shared" si="34"/>
      </c>
      <c r="N314" s="56" t="str">
        <f t="shared" si="35"/>
        <v>兵庫:</v>
      </c>
      <c r="O314" s="57">
        <v>28</v>
      </c>
      <c r="P314" s="58">
        <f t="shared" si="36"/>
      </c>
      <c r="Q314" s="58">
        <f t="shared" si="37"/>
      </c>
      <c r="R314" s="58">
        <f t="shared" si="38"/>
      </c>
      <c r="S314" s="58">
        <f t="shared" si="39"/>
      </c>
      <c r="T314" s="59"/>
      <c r="U314" s="59" t="s">
        <v>92</v>
      </c>
      <c r="V314" s="59" t="s">
        <v>521</v>
      </c>
      <c r="W314" s="60"/>
      <c r="X314" s="61"/>
      <c r="Y314" s="62" t="s">
        <v>116</v>
      </c>
      <c r="Z314" s="46"/>
      <c r="AA314" s="63" t="s">
        <v>92</v>
      </c>
      <c r="AB314" s="46"/>
      <c r="AC314" s="153"/>
      <c r="AD314" s="65"/>
      <c r="AE314" s="46"/>
      <c r="AF314" s="46"/>
    </row>
    <row r="315" spans="1:32" s="37" customFormat="1" ht="22.5" customHeight="1">
      <c r="A315" s="46">
        <v>609</v>
      </c>
      <c r="B315" s="46" t="s">
        <v>99</v>
      </c>
      <c r="C315" s="46">
        <v>157</v>
      </c>
      <c r="D315" s="46" t="s">
        <v>91</v>
      </c>
      <c r="E315" s="47" t="str">
        <f t="shared" si="32"/>
        <v>あやめ-157-A</v>
      </c>
      <c r="F315" s="48" t="s">
        <v>92</v>
      </c>
      <c r="G315" s="48"/>
      <c r="H315" s="66" t="s">
        <v>8</v>
      </c>
      <c r="I315" s="51" t="s">
        <v>404</v>
      </c>
      <c r="J315" s="52">
        <v>15390</v>
      </c>
      <c r="K315" s="53" t="str">
        <f t="shared" si="33"/>
        <v>69歳</v>
      </c>
      <c r="L315" s="55" t="s">
        <v>7</v>
      </c>
      <c r="M315" s="55">
        <f t="shared" si="34"/>
      </c>
      <c r="N315" s="56" t="str">
        <f t="shared" si="35"/>
        <v>岩手:</v>
      </c>
      <c r="O315" s="57">
        <v>3</v>
      </c>
      <c r="P315" s="58">
        <f t="shared" si="36"/>
      </c>
      <c r="Q315" s="58">
        <f t="shared" si="37"/>
      </c>
      <c r="R315" s="58">
        <f t="shared" si="38"/>
      </c>
      <c r="S315" s="58">
        <f t="shared" si="39"/>
      </c>
      <c r="T315" s="67"/>
      <c r="U315" s="59" t="s">
        <v>92</v>
      </c>
      <c r="V315" s="67"/>
      <c r="W315" s="68"/>
      <c r="X315" s="61" t="s">
        <v>805</v>
      </c>
      <c r="Y315" s="70" t="s">
        <v>116</v>
      </c>
      <c r="Z315" s="71"/>
      <c r="AA315" s="63" t="s">
        <v>92</v>
      </c>
      <c r="AB315" s="71"/>
      <c r="AC315" s="153" t="s">
        <v>822</v>
      </c>
      <c r="AD315" s="65"/>
      <c r="AE315" s="46"/>
      <c r="AF315" s="46"/>
    </row>
    <row r="316" spans="1:32" s="37" customFormat="1" ht="22.5" customHeight="1">
      <c r="A316" s="46">
        <v>726</v>
      </c>
      <c r="B316" s="46" t="s">
        <v>99</v>
      </c>
      <c r="C316" s="46">
        <v>157</v>
      </c>
      <c r="D316" s="46" t="s">
        <v>94</v>
      </c>
      <c r="E316" s="47" t="str">
        <f t="shared" si="32"/>
        <v>あやめ-157-B</v>
      </c>
      <c r="F316" s="48" t="s">
        <v>92</v>
      </c>
      <c r="G316" s="49"/>
      <c r="H316" s="50" t="s">
        <v>405</v>
      </c>
      <c r="I316" s="51" t="s">
        <v>406</v>
      </c>
      <c r="J316" s="52">
        <v>18486</v>
      </c>
      <c r="K316" s="53" t="str">
        <f t="shared" si="33"/>
        <v>60歳</v>
      </c>
      <c r="L316" s="54" t="s">
        <v>7</v>
      </c>
      <c r="M316" s="55" t="str">
        <f t="shared" si="34"/>
        <v>還暦</v>
      </c>
      <c r="N316" s="56" t="str">
        <f t="shared" si="35"/>
        <v>岩手:還暦</v>
      </c>
      <c r="O316" s="57">
        <v>3</v>
      </c>
      <c r="P316" s="58">
        <f t="shared" si="36"/>
      </c>
      <c r="Q316" s="58">
        <f t="shared" si="37"/>
      </c>
      <c r="R316" s="58">
        <f t="shared" si="38"/>
      </c>
      <c r="S316" s="58" t="str">
        <f t="shared" si="39"/>
        <v>○</v>
      </c>
      <c r="T316" s="59" t="s">
        <v>92</v>
      </c>
      <c r="U316" s="59"/>
      <c r="V316" s="59"/>
      <c r="W316" s="60"/>
      <c r="X316" s="61" t="s">
        <v>805</v>
      </c>
      <c r="Y316" s="62" t="s">
        <v>116</v>
      </c>
      <c r="Z316" s="46"/>
      <c r="AA316" s="63" t="s">
        <v>92</v>
      </c>
      <c r="AB316" s="46"/>
      <c r="AC316" s="153" t="s">
        <v>822</v>
      </c>
      <c r="AD316" s="65"/>
      <c r="AE316" s="46"/>
      <c r="AF316" s="46"/>
    </row>
    <row r="317" spans="1:32" s="37" customFormat="1" ht="22.5" customHeight="1">
      <c r="A317" s="46">
        <v>610</v>
      </c>
      <c r="B317" s="46" t="s">
        <v>99</v>
      </c>
      <c r="C317" s="46">
        <v>158</v>
      </c>
      <c r="D317" s="46" t="s">
        <v>91</v>
      </c>
      <c r="E317" s="47" t="str">
        <f t="shared" si="32"/>
        <v>あやめ-158-A</v>
      </c>
      <c r="F317" s="48" t="s">
        <v>92</v>
      </c>
      <c r="G317" s="48"/>
      <c r="H317" s="66" t="s">
        <v>342</v>
      </c>
      <c r="I317" s="51" t="s">
        <v>607</v>
      </c>
      <c r="J317" s="52">
        <v>17573</v>
      </c>
      <c r="K317" s="53" t="str">
        <f t="shared" si="33"/>
        <v>63歳</v>
      </c>
      <c r="L317" s="55" t="s">
        <v>603</v>
      </c>
      <c r="M317" s="55">
        <f t="shared" si="34"/>
      </c>
      <c r="N317" s="56" t="str">
        <f t="shared" si="35"/>
        <v>大阪:</v>
      </c>
      <c r="O317" s="57">
        <v>27</v>
      </c>
      <c r="P317" s="58">
        <f t="shared" si="36"/>
      </c>
      <c r="Q317" s="58">
        <f t="shared" si="37"/>
      </c>
      <c r="R317" s="58">
        <f t="shared" si="38"/>
      </c>
      <c r="S317" s="58">
        <f t="shared" si="39"/>
      </c>
      <c r="T317" s="67"/>
      <c r="U317" s="59"/>
      <c r="V317" s="67" t="s">
        <v>521</v>
      </c>
      <c r="W317" s="68"/>
      <c r="X317" s="61" t="s">
        <v>805</v>
      </c>
      <c r="Y317" s="70" t="s">
        <v>116</v>
      </c>
      <c r="Z317" s="71"/>
      <c r="AA317" s="63" t="s">
        <v>92</v>
      </c>
      <c r="AB317" s="71"/>
      <c r="AC317" s="153"/>
      <c r="AD317" s="65"/>
      <c r="AE317" s="46"/>
      <c r="AF317" s="64"/>
    </row>
    <row r="318" spans="1:32" s="37" customFormat="1" ht="22.5" customHeight="1">
      <c r="A318" s="46">
        <v>824</v>
      </c>
      <c r="B318" s="46" t="s">
        <v>99</v>
      </c>
      <c r="C318" s="46">
        <v>158</v>
      </c>
      <c r="D318" s="46" t="s">
        <v>94</v>
      </c>
      <c r="E318" s="47" t="str">
        <f t="shared" si="32"/>
        <v>あやめ-158-B</v>
      </c>
      <c r="F318" s="48" t="s">
        <v>92</v>
      </c>
      <c r="G318" s="49"/>
      <c r="H318" s="50" t="s">
        <v>343</v>
      </c>
      <c r="I318" s="51" t="s">
        <v>688</v>
      </c>
      <c r="J318" s="52">
        <v>17601</v>
      </c>
      <c r="K318" s="53" t="str">
        <f t="shared" si="33"/>
        <v>63歳</v>
      </c>
      <c r="L318" s="54" t="s">
        <v>124</v>
      </c>
      <c r="M318" s="55">
        <f t="shared" si="34"/>
      </c>
      <c r="N318" s="56" t="str">
        <f t="shared" si="35"/>
        <v>奈良:</v>
      </c>
      <c r="O318" s="57">
        <v>29</v>
      </c>
      <c r="P318" s="58">
        <f t="shared" si="36"/>
      </c>
      <c r="Q318" s="58">
        <f t="shared" si="37"/>
      </c>
      <c r="R318" s="58">
        <f t="shared" si="38"/>
      </c>
      <c r="S318" s="58">
        <f t="shared" si="39"/>
      </c>
      <c r="T318" s="59"/>
      <c r="U318" s="59"/>
      <c r="V318" s="59"/>
      <c r="W318" s="60"/>
      <c r="X318" s="61" t="s">
        <v>805</v>
      </c>
      <c r="Y318" s="62" t="s">
        <v>116</v>
      </c>
      <c r="Z318" s="46"/>
      <c r="AA318" s="63" t="s">
        <v>92</v>
      </c>
      <c r="AB318" s="46"/>
      <c r="AC318" s="153"/>
      <c r="AD318" s="65"/>
      <c r="AE318" s="46"/>
      <c r="AF318" s="46"/>
    </row>
    <row r="319" spans="1:32" s="37" customFormat="1" ht="22.5" customHeight="1">
      <c r="A319" s="46">
        <v>755</v>
      </c>
      <c r="B319" s="46" t="s">
        <v>99</v>
      </c>
      <c r="C319" s="46">
        <v>159</v>
      </c>
      <c r="D319" s="46" t="s">
        <v>91</v>
      </c>
      <c r="E319" s="47" t="str">
        <f t="shared" si="32"/>
        <v>あやめ-159-A</v>
      </c>
      <c r="F319" s="48" t="s">
        <v>92</v>
      </c>
      <c r="G319" s="48"/>
      <c r="H319" s="66" t="s">
        <v>24</v>
      </c>
      <c r="I319" s="51" t="s">
        <v>460</v>
      </c>
      <c r="J319" s="52">
        <v>18346</v>
      </c>
      <c r="K319" s="53" t="str">
        <f t="shared" si="33"/>
        <v>61歳</v>
      </c>
      <c r="L319" s="55" t="s">
        <v>82</v>
      </c>
      <c r="M319" s="55">
        <f t="shared" si="34"/>
      </c>
      <c r="N319" s="56" t="str">
        <f t="shared" si="35"/>
        <v>千葉:</v>
      </c>
      <c r="O319" s="57">
        <v>12</v>
      </c>
      <c r="P319" s="58">
        <f t="shared" si="36"/>
      </c>
      <c r="Q319" s="58">
        <f t="shared" si="37"/>
      </c>
      <c r="R319" s="58">
        <f t="shared" si="38"/>
      </c>
      <c r="S319" s="58">
        <f t="shared" si="39"/>
      </c>
      <c r="T319" s="67"/>
      <c r="U319" s="59" t="s">
        <v>92</v>
      </c>
      <c r="V319" s="67"/>
      <c r="W319" s="68"/>
      <c r="X319" s="61" t="s">
        <v>805</v>
      </c>
      <c r="Y319" s="70" t="s">
        <v>116</v>
      </c>
      <c r="Z319" s="71"/>
      <c r="AA319" s="63" t="s">
        <v>92</v>
      </c>
      <c r="AB319" s="71"/>
      <c r="AC319" s="153"/>
      <c r="AD319" s="65"/>
      <c r="AE319" s="46"/>
      <c r="AF319" s="46"/>
    </row>
    <row r="320" spans="1:32" s="37" customFormat="1" ht="22.5" customHeight="1">
      <c r="A320" s="46">
        <v>544</v>
      </c>
      <c r="B320" s="46" t="s">
        <v>99</v>
      </c>
      <c r="C320" s="46">
        <v>159</v>
      </c>
      <c r="D320" s="46" t="s">
        <v>94</v>
      </c>
      <c r="E320" s="47" t="str">
        <f t="shared" si="32"/>
        <v>あやめ-159-B</v>
      </c>
      <c r="F320" s="48" t="s">
        <v>92</v>
      </c>
      <c r="G320" s="49"/>
      <c r="H320" s="50" t="s">
        <v>465</v>
      </c>
      <c r="I320" s="51" t="s">
        <v>466</v>
      </c>
      <c r="J320" s="52">
        <v>18269</v>
      </c>
      <c r="K320" s="53" t="str">
        <f t="shared" si="33"/>
        <v>61歳</v>
      </c>
      <c r="L320" s="54" t="s">
        <v>82</v>
      </c>
      <c r="M320" s="55">
        <f t="shared" si="34"/>
      </c>
      <c r="N320" s="56" t="str">
        <f t="shared" si="35"/>
        <v>千葉:</v>
      </c>
      <c r="O320" s="57">
        <v>12</v>
      </c>
      <c r="P320" s="58">
        <f t="shared" si="36"/>
      </c>
      <c r="Q320" s="58">
        <f t="shared" si="37"/>
      </c>
      <c r="R320" s="58">
        <f t="shared" si="38"/>
      </c>
      <c r="S320" s="58">
        <f t="shared" si="39"/>
      </c>
      <c r="T320" s="59"/>
      <c r="U320" s="59" t="s">
        <v>92</v>
      </c>
      <c r="V320" s="59"/>
      <c r="W320" s="60"/>
      <c r="X320" s="61" t="s">
        <v>805</v>
      </c>
      <c r="Y320" s="62" t="s">
        <v>116</v>
      </c>
      <c r="Z320" s="46"/>
      <c r="AA320" s="63" t="s">
        <v>92</v>
      </c>
      <c r="AB320" s="46"/>
      <c r="AC320" s="153"/>
      <c r="AD320" s="65"/>
      <c r="AE320" s="46"/>
      <c r="AF320" s="46"/>
    </row>
    <row r="321" spans="1:32" s="37" customFormat="1" ht="22.5" customHeight="1">
      <c r="A321" s="46">
        <v>749</v>
      </c>
      <c r="B321" s="46" t="s">
        <v>99</v>
      </c>
      <c r="C321" s="46">
        <v>160</v>
      </c>
      <c r="D321" s="46" t="s">
        <v>91</v>
      </c>
      <c r="E321" s="47" t="str">
        <f t="shared" si="32"/>
        <v>あやめ-160-A</v>
      </c>
      <c r="F321" s="48" t="s">
        <v>92</v>
      </c>
      <c r="G321" s="48"/>
      <c r="H321" s="66" t="s">
        <v>344</v>
      </c>
      <c r="I321" s="51" t="s">
        <v>745</v>
      </c>
      <c r="J321" s="52">
        <v>17986</v>
      </c>
      <c r="K321" s="53" t="str">
        <f t="shared" si="33"/>
        <v>62歳</v>
      </c>
      <c r="L321" s="55" t="s">
        <v>154</v>
      </c>
      <c r="M321" s="55">
        <f t="shared" si="34"/>
      </c>
      <c r="N321" s="56" t="str">
        <f t="shared" si="35"/>
        <v>徳島:</v>
      </c>
      <c r="O321" s="57">
        <v>36</v>
      </c>
      <c r="P321" s="58">
        <f t="shared" si="36"/>
      </c>
      <c r="Q321" s="58">
        <f t="shared" si="37"/>
      </c>
      <c r="R321" s="58">
        <f t="shared" si="38"/>
      </c>
      <c r="S321" s="58">
        <f t="shared" si="39"/>
      </c>
      <c r="T321" s="67" t="s">
        <v>92</v>
      </c>
      <c r="U321" s="59"/>
      <c r="V321" s="67"/>
      <c r="W321" s="68"/>
      <c r="X321" s="61" t="s">
        <v>805</v>
      </c>
      <c r="Y321" s="70" t="s">
        <v>116</v>
      </c>
      <c r="Z321" s="71"/>
      <c r="AA321" s="63" t="s">
        <v>92</v>
      </c>
      <c r="AB321" s="71"/>
      <c r="AC321" s="153"/>
      <c r="AD321" s="65"/>
      <c r="AE321" s="46"/>
      <c r="AF321" s="46"/>
    </row>
    <row r="322" spans="1:32" s="37" customFormat="1" ht="22.5" customHeight="1">
      <c r="A322" s="46">
        <v>750</v>
      </c>
      <c r="B322" s="46" t="s">
        <v>99</v>
      </c>
      <c r="C322" s="46">
        <v>160</v>
      </c>
      <c r="D322" s="46" t="s">
        <v>94</v>
      </c>
      <c r="E322" s="47" t="str">
        <f t="shared" si="32"/>
        <v>あやめ-160-B</v>
      </c>
      <c r="F322" s="48" t="s">
        <v>92</v>
      </c>
      <c r="G322" s="49"/>
      <c r="H322" s="50" t="s">
        <v>345</v>
      </c>
      <c r="I322" s="51" t="s">
        <v>672</v>
      </c>
      <c r="J322" s="52">
        <v>18286</v>
      </c>
      <c r="K322" s="53" t="str">
        <f t="shared" si="33"/>
        <v>61歳</v>
      </c>
      <c r="L322" s="54" t="s">
        <v>131</v>
      </c>
      <c r="M322" s="55">
        <f t="shared" si="34"/>
      </c>
      <c r="N322" s="56" t="str">
        <f t="shared" si="35"/>
        <v>兵庫:</v>
      </c>
      <c r="O322" s="57">
        <v>28</v>
      </c>
      <c r="P322" s="58">
        <f t="shared" si="36"/>
      </c>
      <c r="Q322" s="58">
        <f t="shared" si="37"/>
      </c>
      <c r="R322" s="58">
        <f t="shared" si="38"/>
      </c>
      <c r="S322" s="58">
        <f t="shared" si="39"/>
      </c>
      <c r="T322" s="59" t="s">
        <v>92</v>
      </c>
      <c r="U322" s="59"/>
      <c r="V322" s="59"/>
      <c r="W322" s="60"/>
      <c r="X322" s="61" t="s">
        <v>805</v>
      </c>
      <c r="Y322" s="62" t="s">
        <v>116</v>
      </c>
      <c r="Z322" s="46"/>
      <c r="AA322" s="63" t="s">
        <v>92</v>
      </c>
      <c r="AB322" s="46"/>
      <c r="AC322" s="153"/>
      <c r="AD322" s="65"/>
      <c r="AE322" s="46"/>
      <c r="AF322" s="46"/>
    </row>
    <row r="323" spans="1:32" s="37" customFormat="1" ht="22.5" customHeight="1">
      <c r="A323" s="46">
        <v>539</v>
      </c>
      <c r="B323" s="46" t="s">
        <v>99</v>
      </c>
      <c r="C323" s="46">
        <v>161</v>
      </c>
      <c r="D323" s="46" t="s">
        <v>91</v>
      </c>
      <c r="E323" s="47" t="str">
        <f aca="true" t="shared" si="40" ref="E323:E352">B323&amp;"-"&amp;C323&amp;"-"&amp;D323</f>
        <v>あやめ-161-A</v>
      </c>
      <c r="F323" s="48" t="s">
        <v>92</v>
      </c>
      <c r="G323" s="48"/>
      <c r="H323" s="66" t="s">
        <v>346</v>
      </c>
      <c r="I323" s="51" t="s">
        <v>793</v>
      </c>
      <c r="J323" s="52">
        <v>17566</v>
      </c>
      <c r="K323" s="53" t="str">
        <f aca="true" t="shared" si="41" ref="K323:K352">IF(J323="","",DATEDIF(J323,"2011/4/1","y")&amp;"歳")</f>
        <v>63歳</v>
      </c>
      <c r="L323" s="55" t="s">
        <v>347</v>
      </c>
      <c r="M323" s="55">
        <f aca="true" t="shared" si="42" ref="M323:M352">IF(K323="60歳","還暦",IF(K323="70歳","古希",IF(K323="77歳","喜寿",IF(K323&gt;="80歳","長寿",""))))&amp;IF(W323="優勝",V323&amp;W323,"")</f>
      </c>
      <c r="N323" s="56" t="str">
        <f aca="true" t="shared" si="43" ref="N323:N352">L323&amp;":"&amp;M323</f>
        <v>鹿児島:</v>
      </c>
      <c r="O323" s="57">
        <v>46</v>
      </c>
      <c r="P323" s="58">
        <f aca="true" t="shared" si="44" ref="P323:P352">IF(K323&gt;="80歳","○","")</f>
      </c>
      <c r="Q323" s="58">
        <f aca="true" t="shared" si="45" ref="Q323:Q352">IF(K323="77歳","○","")</f>
      </c>
      <c r="R323" s="58">
        <f aca="true" t="shared" si="46" ref="R323:R352">IF(K323="70歳","○","")</f>
      </c>
      <c r="S323" s="58">
        <f aca="true" t="shared" si="47" ref="S323:S335">IF(K323="60歳","○","")</f>
      </c>
      <c r="T323" s="67"/>
      <c r="U323" s="59" t="s">
        <v>92</v>
      </c>
      <c r="V323" s="67" t="s">
        <v>521</v>
      </c>
      <c r="W323" s="68"/>
      <c r="X323" s="61" t="s">
        <v>805</v>
      </c>
      <c r="Y323" s="70" t="s">
        <v>116</v>
      </c>
      <c r="Z323" s="71"/>
      <c r="AA323" s="63" t="s">
        <v>92</v>
      </c>
      <c r="AB323" s="71"/>
      <c r="AC323" s="153"/>
      <c r="AD323" s="65"/>
      <c r="AE323" s="46"/>
      <c r="AF323" s="46"/>
    </row>
    <row r="324" spans="1:32" s="37" customFormat="1" ht="22.5" customHeight="1">
      <c r="A324" s="46">
        <v>655</v>
      </c>
      <c r="B324" s="46" t="s">
        <v>99</v>
      </c>
      <c r="C324" s="46">
        <v>161</v>
      </c>
      <c r="D324" s="46" t="s">
        <v>94</v>
      </c>
      <c r="E324" s="47" t="str">
        <f t="shared" si="40"/>
        <v>あやめ-161-B</v>
      </c>
      <c r="F324" s="48" t="s">
        <v>92</v>
      </c>
      <c r="G324" s="49"/>
      <c r="H324" s="50" t="s">
        <v>348</v>
      </c>
      <c r="I324" s="51" t="s">
        <v>792</v>
      </c>
      <c r="J324" s="52">
        <v>17838</v>
      </c>
      <c r="K324" s="53" t="str">
        <f t="shared" si="41"/>
        <v>62歳</v>
      </c>
      <c r="L324" s="54" t="s">
        <v>347</v>
      </c>
      <c r="M324" s="55">
        <f t="shared" si="42"/>
      </c>
      <c r="N324" s="56" t="str">
        <f t="shared" si="43"/>
        <v>鹿児島:</v>
      </c>
      <c r="O324" s="57">
        <v>46</v>
      </c>
      <c r="P324" s="58">
        <f t="shared" si="44"/>
      </c>
      <c r="Q324" s="58">
        <f t="shared" si="45"/>
      </c>
      <c r="R324" s="58">
        <f t="shared" si="46"/>
      </c>
      <c r="S324" s="58">
        <f t="shared" si="47"/>
      </c>
      <c r="T324" s="59"/>
      <c r="U324" s="59" t="s">
        <v>92</v>
      </c>
      <c r="V324" s="59" t="s">
        <v>521</v>
      </c>
      <c r="W324" s="60"/>
      <c r="X324" s="61" t="s">
        <v>805</v>
      </c>
      <c r="Y324" s="62" t="s">
        <v>116</v>
      </c>
      <c r="Z324" s="46"/>
      <c r="AA324" s="63" t="s">
        <v>92</v>
      </c>
      <c r="AB324" s="46"/>
      <c r="AC324" s="153"/>
      <c r="AD324" s="65"/>
      <c r="AE324" s="46"/>
      <c r="AF324" s="46"/>
    </row>
    <row r="325" spans="1:32" s="37" customFormat="1" ht="22.5" customHeight="1">
      <c r="A325" s="46">
        <v>656</v>
      </c>
      <c r="B325" s="46" t="s">
        <v>99</v>
      </c>
      <c r="C325" s="46">
        <v>162</v>
      </c>
      <c r="D325" s="46" t="s">
        <v>91</v>
      </c>
      <c r="E325" s="47" t="str">
        <f t="shared" si="40"/>
        <v>あやめ-162-A</v>
      </c>
      <c r="F325" s="48" t="s">
        <v>92</v>
      </c>
      <c r="G325" s="48"/>
      <c r="H325" s="66" t="s">
        <v>349</v>
      </c>
      <c r="I325" s="51" t="s">
        <v>696</v>
      </c>
      <c r="J325" s="52">
        <v>17766</v>
      </c>
      <c r="K325" s="53" t="str">
        <f t="shared" si="41"/>
        <v>62歳</v>
      </c>
      <c r="L325" s="55" t="s">
        <v>203</v>
      </c>
      <c r="M325" s="55">
        <f t="shared" si="42"/>
      </c>
      <c r="N325" s="56" t="str">
        <f t="shared" si="43"/>
        <v>和歌山:</v>
      </c>
      <c r="O325" s="57">
        <v>30</v>
      </c>
      <c r="P325" s="58">
        <f t="shared" si="44"/>
      </c>
      <c r="Q325" s="58">
        <f t="shared" si="45"/>
      </c>
      <c r="R325" s="58">
        <f t="shared" si="46"/>
      </c>
      <c r="S325" s="58">
        <f t="shared" si="47"/>
      </c>
      <c r="T325" s="67" t="s">
        <v>92</v>
      </c>
      <c r="U325" s="59"/>
      <c r="V325" s="67"/>
      <c r="W325" s="68"/>
      <c r="X325" s="61" t="s">
        <v>805</v>
      </c>
      <c r="Y325" s="70" t="s">
        <v>116</v>
      </c>
      <c r="Z325" s="71"/>
      <c r="AA325" s="63" t="s">
        <v>92</v>
      </c>
      <c r="AB325" s="71"/>
      <c r="AC325" s="153"/>
      <c r="AD325" s="65"/>
      <c r="AE325" s="46"/>
      <c r="AF325" s="46"/>
    </row>
    <row r="326" spans="1:32" s="37" customFormat="1" ht="22.5" customHeight="1">
      <c r="A326" s="46">
        <v>560</v>
      </c>
      <c r="B326" s="46" t="s">
        <v>99</v>
      </c>
      <c r="C326" s="46">
        <v>162</v>
      </c>
      <c r="D326" s="46" t="s">
        <v>94</v>
      </c>
      <c r="E326" s="47" t="str">
        <f t="shared" si="40"/>
        <v>あやめ-162-B</v>
      </c>
      <c r="F326" s="48" t="s">
        <v>92</v>
      </c>
      <c r="G326" s="49"/>
      <c r="H326" s="50" t="s">
        <v>350</v>
      </c>
      <c r="I326" s="51" t="s">
        <v>695</v>
      </c>
      <c r="J326" s="52">
        <v>18515</v>
      </c>
      <c r="K326" s="53" t="str">
        <f t="shared" si="41"/>
        <v>60歳</v>
      </c>
      <c r="L326" s="54" t="s">
        <v>203</v>
      </c>
      <c r="M326" s="55" t="str">
        <f t="shared" si="42"/>
        <v>還暦</v>
      </c>
      <c r="N326" s="56" t="str">
        <f t="shared" si="43"/>
        <v>和歌山:還暦</v>
      </c>
      <c r="O326" s="57">
        <v>30</v>
      </c>
      <c r="P326" s="58">
        <f t="shared" si="44"/>
      </c>
      <c r="Q326" s="58">
        <f t="shared" si="45"/>
      </c>
      <c r="R326" s="58">
        <f t="shared" si="46"/>
      </c>
      <c r="S326" s="58" t="str">
        <f t="shared" si="47"/>
        <v>○</v>
      </c>
      <c r="T326" s="59" t="s">
        <v>92</v>
      </c>
      <c r="U326" s="59"/>
      <c r="V326" s="59"/>
      <c r="W326" s="60"/>
      <c r="X326" s="61" t="s">
        <v>805</v>
      </c>
      <c r="Y326" s="62" t="s">
        <v>116</v>
      </c>
      <c r="Z326" s="46"/>
      <c r="AA326" s="63" t="s">
        <v>92</v>
      </c>
      <c r="AB326" s="46"/>
      <c r="AC326" s="153"/>
      <c r="AD326" s="65"/>
      <c r="AE326" s="46"/>
      <c r="AF326" s="46"/>
    </row>
    <row r="327" spans="1:32" s="37" customFormat="1" ht="22.5" customHeight="1">
      <c r="A327" s="46">
        <v>559</v>
      </c>
      <c r="B327" s="46" t="s">
        <v>99</v>
      </c>
      <c r="C327" s="46">
        <v>163</v>
      </c>
      <c r="D327" s="46" t="s">
        <v>91</v>
      </c>
      <c r="E327" s="47" t="str">
        <f t="shared" si="40"/>
        <v>あやめ-163-A</v>
      </c>
      <c r="F327" s="48" t="s">
        <v>92</v>
      </c>
      <c r="G327" s="48"/>
      <c r="H327" s="66" t="s">
        <v>351</v>
      </c>
      <c r="I327" s="51" t="s">
        <v>730</v>
      </c>
      <c r="J327" s="52">
        <v>16971</v>
      </c>
      <c r="K327" s="53" t="str">
        <f t="shared" si="41"/>
        <v>64歳</v>
      </c>
      <c r="L327" s="55" t="s">
        <v>149</v>
      </c>
      <c r="M327" s="55">
        <f t="shared" si="42"/>
      </c>
      <c r="N327" s="56" t="str">
        <f t="shared" si="43"/>
        <v>広島:</v>
      </c>
      <c r="O327" s="57">
        <v>34</v>
      </c>
      <c r="P327" s="58">
        <f t="shared" si="44"/>
      </c>
      <c r="Q327" s="58">
        <f t="shared" si="45"/>
      </c>
      <c r="R327" s="58">
        <f t="shared" si="46"/>
      </c>
      <c r="S327" s="58">
        <f t="shared" si="47"/>
      </c>
      <c r="T327" s="67" t="s">
        <v>92</v>
      </c>
      <c r="U327" s="59"/>
      <c r="V327" s="67"/>
      <c r="W327" s="68"/>
      <c r="X327" s="61" t="s">
        <v>805</v>
      </c>
      <c r="Y327" s="70" t="s">
        <v>116</v>
      </c>
      <c r="Z327" s="71"/>
      <c r="AA327" s="63" t="s">
        <v>92</v>
      </c>
      <c r="AB327" s="71"/>
      <c r="AC327" s="153"/>
      <c r="AD327" s="65"/>
      <c r="AE327" s="46"/>
      <c r="AF327" s="46"/>
    </row>
    <row r="328" spans="1:32" s="37" customFormat="1" ht="22.5" customHeight="1">
      <c r="A328" s="46">
        <v>681</v>
      </c>
      <c r="B328" s="46" t="s">
        <v>99</v>
      </c>
      <c r="C328" s="46">
        <v>163</v>
      </c>
      <c r="D328" s="46" t="s">
        <v>94</v>
      </c>
      <c r="E328" s="47" t="str">
        <f t="shared" si="40"/>
        <v>あやめ-163-B</v>
      </c>
      <c r="F328" s="48" t="s">
        <v>92</v>
      </c>
      <c r="G328" s="49"/>
      <c r="H328" s="50" t="s">
        <v>352</v>
      </c>
      <c r="I328" s="51" t="s">
        <v>738</v>
      </c>
      <c r="J328" s="52">
        <v>17660</v>
      </c>
      <c r="K328" s="53" t="str">
        <f t="shared" si="41"/>
        <v>62歳</v>
      </c>
      <c r="L328" s="54" t="s">
        <v>149</v>
      </c>
      <c r="M328" s="55">
        <f t="shared" si="42"/>
      </c>
      <c r="N328" s="56" t="str">
        <f t="shared" si="43"/>
        <v>広島:</v>
      </c>
      <c r="O328" s="57">
        <v>34</v>
      </c>
      <c r="P328" s="58">
        <f t="shared" si="44"/>
      </c>
      <c r="Q328" s="58">
        <f t="shared" si="45"/>
      </c>
      <c r="R328" s="58">
        <f t="shared" si="46"/>
      </c>
      <c r="S328" s="58">
        <f t="shared" si="47"/>
      </c>
      <c r="T328" s="59" t="s">
        <v>92</v>
      </c>
      <c r="U328" s="59"/>
      <c r="V328" s="59"/>
      <c r="W328" s="60"/>
      <c r="X328" s="61" t="s">
        <v>805</v>
      </c>
      <c r="Y328" s="62" t="s">
        <v>116</v>
      </c>
      <c r="Z328" s="46"/>
      <c r="AA328" s="63" t="s">
        <v>92</v>
      </c>
      <c r="AB328" s="46"/>
      <c r="AC328" s="153"/>
      <c r="AD328" s="65"/>
      <c r="AE328" s="46"/>
      <c r="AF328" s="46"/>
    </row>
    <row r="329" spans="1:32" s="37" customFormat="1" ht="22.5" customHeight="1">
      <c r="A329" s="46">
        <v>682</v>
      </c>
      <c r="B329" s="46" t="s">
        <v>99</v>
      </c>
      <c r="C329" s="46">
        <v>164</v>
      </c>
      <c r="D329" s="46" t="s">
        <v>91</v>
      </c>
      <c r="E329" s="47" t="str">
        <f t="shared" si="40"/>
        <v>あやめ-164-A</v>
      </c>
      <c r="F329" s="48" t="s">
        <v>92</v>
      </c>
      <c r="G329" s="48"/>
      <c r="H329" s="66" t="s">
        <v>353</v>
      </c>
      <c r="I329" s="51" t="s">
        <v>796</v>
      </c>
      <c r="J329" s="52">
        <v>17389</v>
      </c>
      <c r="K329" s="53" t="str">
        <f t="shared" si="41"/>
        <v>63歳</v>
      </c>
      <c r="L329" s="55" t="s">
        <v>129</v>
      </c>
      <c r="M329" s="55">
        <f t="shared" si="42"/>
      </c>
      <c r="N329" s="56" t="str">
        <f t="shared" si="43"/>
        <v>沖縄:</v>
      </c>
      <c r="O329" s="57">
        <v>47</v>
      </c>
      <c r="P329" s="58">
        <f t="shared" si="44"/>
      </c>
      <c r="Q329" s="58">
        <f t="shared" si="45"/>
      </c>
      <c r="R329" s="58">
        <f t="shared" si="46"/>
      </c>
      <c r="S329" s="58">
        <f t="shared" si="47"/>
      </c>
      <c r="T329" s="67" t="s">
        <v>92</v>
      </c>
      <c r="U329" s="59"/>
      <c r="V329" s="67"/>
      <c r="W329" s="68"/>
      <c r="X329" s="61" t="s">
        <v>805</v>
      </c>
      <c r="Y329" s="70" t="s">
        <v>116</v>
      </c>
      <c r="Z329" s="71"/>
      <c r="AA329" s="63" t="s">
        <v>92</v>
      </c>
      <c r="AB329" s="71"/>
      <c r="AC329" s="153"/>
      <c r="AD329" s="65"/>
      <c r="AE329" s="46"/>
      <c r="AF329" s="46"/>
    </row>
    <row r="330" spans="1:32" s="37" customFormat="1" ht="22.5" customHeight="1">
      <c r="A330" s="46">
        <v>578</v>
      </c>
      <c r="B330" s="46" t="s">
        <v>99</v>
      </c>
      <c r="C330" s="46">
        <v>164</v>
      </c>
      <c r="D330" s="46" t="s">
        <v>94</v>
      </c>
      <c r="E330" s="47" t="str">
        <f t="shared" si="40"/>
        <v>あやめ-164-B</v>
      </c>
      <c r="F330" s="48" t="s">
        <v>92</v>
      </c>
      <c r="G330" s="49"/>
      <c r="H330" s="50" t="s">
        <v>354</v>
      </c>
      <c r="I330" s="51" t="s">
        <v>795</v>
      </c>
      <c r="J330" s="52">
        <v>17668</v>
      </c>
      <c r="K330" s="53" t="str">
        <f t="shared" si="41"/>
        <v>62歳</v>
      </c>
      <c r="L330" s="54" t="s">
        <v>129</v>
      </c>
      <c r="M330" s="55">
        <f t="shared" si="42"/>
      </c>
      <c r="N330" s="56" t="str">
        <f t="shared" si="43"/>
        <v>沖縄:</v>
      </c>
      <c r="O330" s="57">
        <v>47</v>
      </c>
      <c r="P330" s="58">
        <f t="shared" si="44"/>
      </c>
      <c r="Q330" s="58">
        <f t="shared" si="45"/>
      </c>
      <c r="R330" s="58">
        <f t="shared" si="46"/>
      </c>
      <c r="S330" s="58">
        <f t="shared" si="47"/>
      </c>
      <c r="T330" s="59" t="s">
        <v>92</v>
      </c>
      <c r="U330" s="59"/>
      <c r="V330" s="59"/>
      <c r="W330" s="60"/>
      <c r="X330" s="61" t="s">
        <v>805</v>
      </c>
      <c r="Y330" s="62" t="s">
        <v>116</v>
      </c>
      <c r="Z330" s="46"/>
      <c r="AA330" s="63" t="s">
        <v>92</v>
      </c>
      <c r="AB330" s="46"/>
      <c r="AC330" s="153"/>
      <c r="AD330" s="65"/>
      <c r="AE330" s="46"/>
      <c r="AF330" s="46"/>
    </row>
    <row r="331" spans="1:32" s="37" customFormat="1" ht="22.5" customHeight="1">
      <c r="A331" s="46">
        <v>577</v>
      </c>
      <c r="B331" s="46" t="s">
        <v>99</v>
      </c>
      <c r="C331" s="46">
        <v>165</v>
      </c>
      <c r="D331" s="46" t="s">
        <v>91</v>
      </c>
      <c r="E331" s="47" t="str">
        <f t="shared" si="40"/>
        <v>あやめ-165-A</v>
      </c>
      <c r="F331" s="48" t="s">
        <v>92</v>
      </c>
      <c r="G331" s="48"/>
      <c r="H331" s="66" t="s">
        <v>72</v>
      </c>
      <c r="I331" s="51" t="s">
        <v>586</v>
      </c>
      <c r="J331" s="52">
        <v>18245</v>
      </c>
      <c r="K331" s="53" t="str">
        <f t="shared" si="41"/>
        <v>61歳</v>
      </c>
      <c r="L331" s="55" t="s">
        <v>97</v>
      </c>
      <c r="M331" s="55">
        <f t="shared" si="42"/>
      </c>
      <c r="N331" s="56" t="str">
        <f t="shared" si="43"/>
        <v>京都:</v>
      </c>
      <c r="O331" s="57">
        <v>26</v>
      </c>
      <c r="P331" s="58">
        <f t="shared" si="44"/>
      </c>
      <c r="Q331" s="58">
        <f t="shared" si="45"/>
      </c>
      <c r="R331" s="58">
        <f t="shared" si="46"/>
      </c>
      <c r="S331" s="58">
        <f t="shared" si="47"/>
      </c>
      <c r="T331" s="67"/>
      <c r="U331" s="59" t="s">
        <v>92</v>
      </c>
      <c r="V331" s="67"/>
      <c r="W331" s="68"/>
      <c r="X331" s="61"/>
      <c r="Y331" s="70" t="s">
        <v>116</v>
      </c>
      <c r="Z331" s="71"/>
      <c r="AA331" s="63" t="s">
        <v>92</v>
      </c>
      <c r="AB331" s="71"/>
      <c r="AC331" s="153"/>
      <c r="AD331" s="65"/>
      <c r="AE331" s="46"/>
      <c r="AF331" s="46"/>
    </row>
    <row r="332" spans="1:32" s="37" customFormat="1" ht="22.5" customHeight="1">
      <c r="A332" s="46">
        <v>669</v>
      </c>
      <c r="B332" s="46" t="s">
        <v>99</v>
      </c>
      <c r="C332" s="46">
        <v>165</v>
      </c>
      <c r="D332" s="46" t="s">
        <v>94</v>
      </c>
      <c r="E332" s="47" t="str">
        <f t="shared" si="40"/>
        <v>あやめ-165-B</v>
      </c>
      <c r="F332" s="48" t="s">
        <v>92</v>
      </c>
      <c r="G332" s="49"/>
      <c r="H332" s="50" t="s">
        <v>588</v>
      </c>
      <c r="I332" s="51" t="s">
        <v>589</v>
      </c>
      <c r="J332" s="52">
        <v>17423</v>
      </c>
      <c r="K332" s="53" t="str">
        <f t="shared" si="41"/>
        <v>63歳</v>
      </c>
      <c r="L332" s="54" t="s">
        <v>97</v>
      </c>
      <c r="M332" s="55">
        <f t="shared" si="42"/>
      </c>
      <c r="N332" s="56" t="str">
        <f t="shared" si="43"/>
        <v>京都:</v>
      </c>
      <c r="O332" s="57">
        <v>26</v>
      </c>
      <c r="P332" s="58">
        <f t="shared" si="44"/>
      </c>
      <c r="Q332" s="58">
        <f t="shared" si="45"/>
      </c>
      <c r="R332" s="58">
        <f t="shared" si="46"/>
      </c>
      <c r="S332" s="58">
        <f t="shared" si="47"/>
      </c>
      <c r="T332" s="59" t="s">
        <v>92</v>
      </c>
      <c r="U332" s="59"/>
      <c r="V332" s="59"/>
      <c r="W332" s="60"/>
      <c r="X332" s="61"/>
      <c r="Y332" s="62" t="s">
        <v>116</v>
      </c>
      <c r="Z332" s="46"/>
      <c r="AA332" s="63" t="s">
        <v>92</v>
      </c>
      <c r="AB332" s="46"/>
      <c r="AC332" s="153"/>
      <c r="AD332" s="65"/>
      <c r="AE332" s="46"/>
      <c r="AF332" s="46"/>
    </row>
    <row r="333" spans="1:32" s="37" customFormat="1" ht="22.5" customHeight="1">
      <c r="A333" s="46">
        <v>795</v>
      </c>
      <c r="B333" s="46" t="s">
        <v>99</v>
      </c>
      <c r="C333" s="46">
        <v>166</v>
      </c>
      <c r="D333" s="46" t="s">
        <v>91</v>
      </c>
      <c r="E333" s="47" t="str">
        <f t="shared" si="40"/>
        <v>あやめ-166-A</v>
      </c>
      <c r="F333" s="48" t="s">
        <v>92</v>
      </c>
      <c r="G333" s="48"/>
      <c r="H333" s="66" t="s">
        <v>355</v>
      </c>
      <c r="I333" s="51" t="s">
        <v>710</v>
      </c>
      <c r="J333" s="52">
        <v>17229</v>
      </c>
      <c r="K333" s="53" t="str">
        <f t="shared" si="41"/>
        <v>64歳</v>
      </c>
      <c r="L333" s="55" t="s">
        <v>120</v>
      </c>
      <c r="M333" s="55">
        <f t="shared" si="42"/>
      </c>
      <c r="N333" s="56" t="str">
        <f t="shared" si="43"/>
        <v>島根:</v>
      </c>
      <c r="O333" s="57">
        <v>32</v>
      </c>
      <c r="P333" s="58">
        <f t="shared" si="44"/>
      </c>
      <c r="Q333" s="58">
        <f t="shared" si="45"/>
      </c>
      <c r="R333" s="58">
        <f t="shared" si="46"/>
      </c>
      <c r="S333" s="58">
        <f t="shared" si="47"/>
      </c>
      <c r="T333" s="67"/>
      <c r="U333" s="59" t="s">
        <v>92</v>
      </c>
      <c r="V333" s="67" t="s">
        <v>521</v>
      </c>
      <c r="W333" s="68"/>
      <c r="X333" s="61" t="s">
        <v>805</v>
      </c>
      <c r="Y333" s="70" t="s">
        <v>116</v>
      </c>
      <c r="Z333" s="71" t="s">
        <v>121</v>
      </c>
      <c r="AA333" s="63" t="s">
        <v>92</v>
      </c>
      <c r="AB333" s="71" t="s">
        <v>121</v>
      </c>
      <c r="AC333" s="153"/>
      <c r="AD333" s="65"/>
      <c r="AE333" s="46"/>
      <c r="AF333" s="46"/>
    </row>
    <row r="334" spans="1:32" s="37" customFormat="1" ht="22.5" customHeight="1">
      <c r="A334" s="46">
        <v>598</v>
      </c>
      <c r="B334" s="46" t="s">
        <v>99</v>
      </c>
      <c r="C334" s="46">
        <v>166</v>
      </c>
      <c r="D334" s="46" t="s">
        <v>94</v>
      </c>
      <c r="E334" s="47" t="str">
        <f t="shared" si="40"/>
        <v>あやめ-166-B</v>
      </c>
      <c r="F334" s="48" t="s">
        <v>92</v>
      </c>
      <c r="G334" s="49"/>
      <c r="H334" s="50" t="s">
        <v>356</v>
      </c>
      <c r="I334" s="51" t="s">
        <v>720</v>
      </c>
      <c r="J334" s="52">
        <v>18245</v>
      </c>
      <c r="K334" s="53" t="str">
        <f t="shared" si="41"/>
        <v>61歳</v>
      </c>
      <c r="L334" s="54" t="s">
        <v>120</v>
      </c>
      <c r="M334" s="55">
        <f t="shared" si="42"/>
      </c>
      <c r="N334" s="56" t="str">
        <f t="shared" si="43"/>
        <v>島根:</v>
      </c>
      <c r="O334" s="57">
        <v>32</v>
      </c>
      <c r="P334" s="58">
        <f t="shared" si="44"/>
      </c>
      <c r="Q334" s="58">
        <f t="shared" si="45"/>
      </c>
      <c r="R334" s="58">
        <f t="shared" si="46"/>
      </c>
      <c r="S334" s="58">
        <f t="shared" si="47"/>
      </c>
      <c r="T334" s="59"/>
      <c r="U334" s="59" t="s">
        <v>92</v>
      </c>
      <c r="V334" s="59" t="s">
        <v>521</v>
      </c>
      <c r="W334" s="60"/>
      <c r="X334" s="61" t="s">
        <v>805</v>
      </c>
      <c r="Y334" s="62" t="s">
        <v>116</v>
      </c>
      <c r="Z334" s="46" t="s">
        <v>121</v>
      </c>
      <c r="AA334" s="63" t="s">
        <v>92</v>
      </c>
      <c r="AB334" s="46" t="s">
        <v>121</v>
      </c>
      <c r="AC334" s="153"/>
      <c r="AD334" s="65"/>
      <c r="AE334" s="46"/>
      <c r="AF334" s="46"/>
    </row>
    <row r="335" spans="1:32" s="37" customFormat="1" ht="22.5" customHeight="1">
      <c r="A335" s="46">
        <v>597</v>
      </c>
      <c r="B335" s="46" t="s">
        <v>99</v>
      </c>
      <c r="C335" s="46">
        <v>167</v>
      </c>
      <c r="D335" s="46" t="s">
        <v>91</v>
      </c>
      <c r="E335" s="47" t="str">
        <f t="shared" si="40"/>
        <v>あやめ-167-A</v>
      </c>
      <c r="F335" s="48" t="s">
        <v>92</v>
      </c>
      <c r="G335" s="48"/>
      <c r="H335" s="66" t="s">
        <v>15</v>
      </c>
      <c r="I335" s="51" t="s">
        <v>427</v>
      </c>
      <c r="J335" s="52">
        <v>17420</v>
      </c>
      <c r="K335" s="53" t="str">
        <f t="shared" si="41"/>
        <v>63歳</v>
      </c>
      <c r="L335" s="55" t="s">
        <v>84</v>
      </c>
      <c r="M335" s="55">
        <f t="shared" si="42"/>
      </c>
      <c r="N335" s="56" t="str">
        <f t="shared" si="43"/>
        <v>栃木:</v>
      </c>
      <c r="O335" s="57">
        <v>9</v>
      </c>
      <c r="P335" s="58">
        <f t="shared" si="44"/>
      </c>
      <c r="Q335" s="58">
        <f t="shared" si="45"/>
      </c>
      <c r="R335" s="58">
        <f t="shared" si="46"/>
      </c>
      <c r="S335" s="58">
        <f t="shared" si="47"/>
      </c>
      <c r="T335" s="67"/>
      <c r="U335" s="59" t="s">
        <v>92</v>
      </c>
      <c r="V335" s="67"/>
      <c r="W335" s="68"/>
      <c r="X335" s="61"/>
      <c r="Y335" s="70" t="s">
        <v>116</v>
      </c>
      <c r="Z335" s="71"/>
      <c r="AA335" s="63" t="s">
        <v>92</v>
      </c>
      <c r="AB335" s="71"/>
      <c r="AC335" s="153"/>
      <c r="AD335" s="65"/>
      <c r="AE335" s="46"/>
      <c r="AF335" s="46"/>
    </row>
    <row r="336" spans="1:32" s="37" customFormat="1" ht="22.5" customHeight="1">
      <c r="A336" s="46">
        <v>707</v>
      </c>
      <c r="B336" s="46" t="s">
        <v>99</v>
      </c>
      <c r="C336" s="46">
        <v>167</v>
      </c>
      <c r="D336" s="46" t="s">
        <v>94</v>
      </c>
      <c r="E336" s="47" t="str">
        <f t="shared" si="40"/>
        <v>あやめ-167-B</v>
      </c>
      <c r="F336" s="48" t="s">
        <v>92</v>
      </c>
      <c r="G336" s="49"/>
      <c r="H336" s="50" t="s">
        <v>430</v>
      </c>
      <c r="I336" s="51" t="s">
        <v>431</v>
      </c>
      <c r="J336" s="52">
        <v>18379</v>
      </c>
      <c r="K336" s="53" t="str">
        <f t="shared" si="41"/>
        <v>60歳</v>
      </c>
      <c r="L336" s="54" t="s">
        <v>84</v>
      </c>
      <c r="M336" s="55" t="str">
        <f t="shared" si="42"/>
        <v>還暦</v>
      </c>
      <c r="N336" s="56" t="str">
        <f t="shared" si="43"/>
        <v>栃木:還暦</v>
      </c>
      <c r="O336" s="57">
        <v>9</v>
      </c>
      <c r="P336" s="58">
        <f t="shared" si="44"/>
      </c>
      <c r="Q336" s="58">
        <f t="shared" si="45"/>
      </c>
      <c r="R336" s="58">
        <f t="shared" si="46"/>
      </c>
      <c r="S336" s="58"/>
      <c r="T336" s="59"/>
      <c r="U336" s="59" t="s">
        <v>92</v>
      </c>
      <c r="V336" s="59"/>
      <c r="W336" s="60"/>
      <c r="X336" s="61"/>
      <c r="Y336" s="62" t="s">
        <v>116</v>
      </c>
      <c r="Z336" s="46"/>
      <c r="AA336" s="63" t="s">
        <v>92</v>
      </c>
      <c r="AB336" s="46"/>
      <c r="AC336" s="153"/>
      <c r="AD336" s="65"/>
      <c r="AE336" s="46"/>
      <c r="AF336" s="46"/>
    </row>
    <row r="337" spans="1:32" s="37" customFormat="1" ht="22.5" customHeight="1">
      <c r="A337" s="46">
        <v>670</v>
      </c>
      <c r="B337" s="46" t="s">
        <v>99</v>
      </c>
      <c r="C337" s="46">
        <v>168</v>
      </c>
      <c r="D337" s="46" t="s">
        <v>91</v>
      </c>
      <c r="E337" s="47" t="str">
        <f t="shared" si="40"/>
        <v>あやめ-168-A</v>
      </c>
      <c r="F337" s="48" t="s">
        <v>92</v>
      </c>
      <c r="G337" s="48"/>
      <c r="H337" s="66" t="s">
        <v>357</v>
      </c>
      <c r="I337" s="51" t="s">
        <v>639</v>
      </c>
      <c r="J337" s="52">
        <v>18403</v>
      </c>
      <c r="K337" s="53" t="str">
        <f t="shared" si="41"/>
        <v>60歳</v>
      </c>
      <c r="L337" s="55" t="s">
        <v>603</v>
      </c>
      <c r="M337" s="55" t="str">
        <f t="shared" si="42"/>
        <v>還暦</v>
      </c>
      <c r="N337" s="56" t="str">
        <f t="shared" si="43"/>
        <v>大阪:還暦</v>
      </c>
      <c r="O337" s="57">
        <v>27</v>
      </c>
      <c r="P337" s="58">
        <f t="shared" si="44"/>
      </c>
      <c r="Q337" s="58">
        <f t="shared" si="45"/>
      </c>
      <c r="R337" s="58">
        <f t="shared" si="46"/>
      </c>
      <c r="S337" s="58" t="str">
        <f aca="true" t="shared" si="48" ref="S337:S352">IF(K337="60歳","○","")</f>
        <v>○</v>
      </c>
      <c r="T337" s="67" t="s">
        <v>92</v>
      </c>
      <c r="U337" s="59"/>
      <c r="V337" s="67"/>
      <c r="W337" s="68"/>
      <c r="X337" s="61" t="s">
        <v>805</v>
      </c>
      <c r="Y337" s="70" t="s">
        <v>116</v>
      </c>
      <c r="Z337" s="71"/>
      <c r="AA337" s="63" t="s">
        <v>92</v>
      </c>
      <c r="AB337" s="71"/>
      <c r="AC337" s="153"/>
      <c r="AD337" s="65"/>
      <c r="AE337" s="46"/>
      <c r="AF337" s="46"/>
    </row>
    <row r="338" spans="1:32" s="37" customFormat="1" ht="22.5" customHeight="1">
      <c r="A338" s="46">
        <v>796</v>
      </c>
      <c r="B338" s="46" t="s">
        <v>99</v>
      </c>
      <c r="C338" s="46">
        <v>168</v>
      </c>
      <c r="D338" s="46" t="s">
        <v>94</v>
      </c>
      <c r="E338" s="47" t="str">
        <f t="shared" si="40"/>
        <v>あやめ-168-B</v>
      </c>
      <c r="F338" s="48" t="s">
        <v>92</v>
      </c>
      <c r="G338" s="49"/>
      <c r="H338" s="50" t="s">
        <v>358</v>
      </c>
      <c r="I338" s="51" t="s">
        <v>602</v>
      </c>
      <c r="J338" s="52">
        <v>17296</v>
      </c>
      <c r="K338" s="53" t="str">
        <f t="shared" si="41"/>
        <v>63歳</v>
      </c>
      <c r="L338" s="54" t="s">
        <v>603</v>
      </c>
      <c r="M338" s="55">
        <f t="shared" si="42"/>
      </c>
      <c r="N338" s="56" t="str">
        <f t="shared" si="43"/>
        <v>大阪:</v>
      </c>
      <c r="O338" s="57">
        <v>27</v>
      </c>
      <c r="P338" s="58">
        <f t="shared" si="44"/>
      </c>
      <c r="Q338" s="58">
        <f t="shared" si="45"/>
      </c>
      <c r="R338" s="58">
        <f t="shared" si="46"/>
      </c>
      <c r="S338" s="58">
        <f t="shared" si="48"/>
      </c>
      <c r="T338" s="59" t="s">
        <v>92</v>
      </c>
      <c r="U338" s="59"/>
      <c r="V338" s="59"/>
      <c r="W338" s="60"/>
      <c r="X338" s="61" t="s">
        <v>805</v>
      </c>
      <c r="Y338" s="62" t="s">
        <v>116</v>
      </c>
      <c r="Z338" s="46"/>
      <c r="AA338" s="63" t="s">
        <v>92</v>
      </c>
      <c r="AB338" s="46"/>
      <c r="AC338" s="153"/>
      <c r="AD338" s="65"/>
      <c r="AE338" s="46"/>
      <c r="AF338" s="46"/>
    </row>
    <row r="339" spans="1:32" s="37" customFormat="1" ht="22.5" customHeight="1">
      <c r="A339" s="46">
        <v>708</v>
      </c>
      <c r="B339" s="46" t="s">
        <v>99</v>
      </c>
      <c r="C339" s="46" t="s">
        <v>816</v>
      </c>
      <c r="D339" s="46" t="s">
        <v>91</v>
      </c>
      <c r="E339" s="47" t="str">
        <f t="shared" si="40"/>
        <v>あやめ-変更169-A</v>
      </c>
      <c r="F339" s="48" t="s">
        <v>92</v>
      </c>
      <c r="G339" s="48"/>
      <c r="H339" s="152" t="s">
        <v>818</v>
      </c>
      <c r="I339" s="51" t="s">
        <v>819</v>
      </c>
      <c r="J339" s="52">
        <v>17475</v>
      </c>
      <c r="K339" s="53" t="str">
        <f t="shared" si="41"/>
        <v>63歳</v>
      </c>
      <c r="L339" s="55" t="s">
        <v>60</v>
      </c>
      <c r="M339" s="55">
        <f t="shared" si="42"/>
      </c>
      <c r="N339" s="56" t="str">
        <f t="shared" si="43"/>
        <v>岐阜:</v>
      </c>
      <c r="O339" s="57">
        <v>21</v>
      </c>
      <c r="P339" s="58">
        <f t="shared" si="44"/>
      </c>
      <c r="Q339" s="58">
        <f t="shared" si="45"/>
      </c>
      <c r="R339" s="58">
        <f t="shared" si="46"/>
      </c>
      <c r="S339" s="58">
        <f t="shared" si="48"/>
      </c>
      <c r="T339" s="67"/>
      <c r="U339" s="59" t="s">
        <v>92</v>
      </c>
      <c r="V339" s="67" t="s">
        <v>99</v>
      </c>
      <c r="W339" s="68"/>
      <c r="X339" s="61" t="s">
        <v>805</v>
      </c>
      <c r="Y339" s="70" t="s">
        <v>116</v>
      </c>
      <c r="Z339" s="71"/>
      <c r="AA339" s="63" t="s">
        <v>92</v>
      </c>
      <c r="AB339" s="71"/>
      <c r="AC339" s="153" t="s">
        <v>820</v>
      </c>
      <c r="AD339" s="65"/>
      <c r="AE339" s="46"/>
      <c r="AF339" s="46"/>
    </row>
    <row r="340" spans="1:32" s="37" customFormat="1" ht="22.5" customHeight="1">
      <c r="A340" s="46">
        <v>850</v>
      </c>
      <c r="B340" s="46" t="s">
        <v>99</v>
      </c>
      <c r="C340" s="46">
        <v>169</v>
      </c>
      <c r="D340" s="46" t="s">
        <v>94</v>
      </c>
      <c r="E340" s="47" t="str">
        <f t="shared" si="40"/>
        <v>あやめ-169-B</v>
      </c>
      <c r="F340" s="48" t="s">
        <v>92</v>
      </c>
      <c r="G340" s="49"/>
      <c r="H340" s="50" t="s">
        <v>524</v>
      </c>
      <c r="I340" s="51" t="s">
        <v>525</v>
      </c>
      <c r="J340" s="52">
        <v>17921</v>
      </c>
      <c r="K340" s="53" t="str">
        <f t="shared" si="41"/>
        <v>62歳</v>
      </c>
      <c r="L340" s="54" t="s">
        <v>60</v>
      </c>
      <c r="M340" s="55">
        <f t="shared" si="42"/>
      </c>
      <c r="N340" s="56" t="str">
        <f t="shared" si="43"/>
        <v>岐阜:</v>
      </c>
      <c r="O340" s="57">
        <v>21</v>
      </c>
      <c r="P340" s="58">
        <f t="shared" si="44"/>
      </c>
      <c r="Q340" s="58">
        <f t="shared" si="45"/>
      </c>
      <c r="R340" s="58">
        <f t="shared" si="46"/>
      </c>
      <c r="S340" s="58">
        <f t="shared" si="48"/>
      </c>
      <c r="T340" s="59"/>
      <c r="U340" s="59" t="s">
        <v>92</v>
      </c>
      <c r="V340" s="59" t="s">
        <v>99</v>
      </c>
      <c r="W340" s="60"/>
      <c r="X340" s="61" t="s">
        <v>805</v>
      </c>
      <c r="Y340" s="62" t="s">
        <v>116</v>
      </c>
      <c r="Z340" s="46"/>
      <c r="AA340" s="63" t="s">
        <v>92</v>
      </c>
      <c r="AB340" s="46"/>
      <c r="AC340" s="153"/>
      <c r="AD340" s="65"/>
      <c r="AE340" s="46"/>
      <c r="AF340" s="46"/>
    </row>
    <row r="341" spans="1:32" s="37" customFormat="1" ht="22.5" customHeight="1">
      <c r="A341" s="46">
        <v>849</v>
      </c>
      <c r="B341" s="46" t="s">
        <v>99</v>
      </c>
      <c r="C341" s="46">
        <v>170</v>
      </c>
      <c r="D341" s="46" t="s">
        <v>91</v>
      </c>
      <c r="E341" s="47" t="str">
        <f t="shared" si="40"/>
        <v>あやめ-170-A</v>
      </c>
      <c r="F341" s="48" t="s">
        <v>92</v>
      </c>
      <c r="G341" s="48"/>
      <c r="H341" s="66" t="s">
        <v>359</v>
      </c>
      <c r="I341" s="51" t="s">
        <v>445</v>
      </c>
      <c r="J341" s="52">
        <v>17826</v>
      </c>
      <c r="K341" s="53" t="str">
        <f t="shared" si="41"/>
        <v>62歳</v>
      </c>
      <c r="L341" s="55" t="s">
        <v>20</v>
      </c>
      <c r="M341" s="55">
        <f t="shared" si="42"/>
      </c>
      <c r="N341" s="56" t="str">
        <f t="shared" si="43"/>
        <v>埼玉:</v>
      </c>
      <c r="O341" s="57">
        <v>11</v>
      </c>
      <c r="P341" s="58">
        <f t="shared" si="44"/>
      </c>
      <c r="Q341" s="58">
        <f t="shared" si="45"/>
      </c>
      <c r="R341" s="58">
        <f t="shared" si="46"/>
      </c>
      <c r="S341" s="58">
        <f t="shared" si="48"/>
      </c>
      <c r="T341" s="67"/>
      <c r="U341" s="59" t="s">
        <v>92</v>
      </c>
      <c r="V341" s="67"/>
      <c r="W341" s="68"/>
      <c r="X341" s="61" t="s">
        <v>805</v>
      </c>
      <c r="Y341" s="70" t="s">
        <v>116</v>
      </c>
      <c r="Z341" s="71"/>
      <c r="AA341" s="63" t="s">
        <v>92</v>
      </c>
      <c r="AB341" s="71"/>
      <c r="AC341" s="153"/>
      <c r="AD341" s="65"/>
      <c r="AE341" s="46"/>
      <c r="AF341" s="46"/>
    </row>
    <row r="342" spans="1:32" s="37" customFormat="1" ht="22.5" customHeight="1">
      <c r="A342" s="46">
        <v>624</v>
      </c>
      <c r="B342" s="46" t="s">
        <v>99</v>
      </c>
      <c r="C342" s="46">
        <v>170</v>
      </c>
      <c r="D342" s="46" t="s">
        <v>94</v>
      </c>
      <c r="E342" s="47" t="str">
        <f t="shared" si="40"/>
        <v>あやめ-170-B</v>
      </c>
      <c r="F342" s="48" t="s">
        <v>92</v>
      </c>
      <c r="G342" s="49"/>
      <c r="H342" s="50" t="s">
        <v>458</v>
      </c>
      <c r="I342" s="51" t="s">
        <v>459</v>
      </c>
      <c r="J342" s="52">
        <v>16771</v>
      </c>
      <c r="K342" s="53" t="str">
        <f t="shared" si="41"/>
        <v>65歳</v>
      </c>
      <c r="L342" s="54" t="s">
        <v>20</v>
      </c>
      <c r="M342" s="55">
        <f t="shared" si="42"/>
      </c>
      <c r="N342" s="56" t="str">
        <f t="shared" si="43"/>
        <v>埼玉:</v>
      </c>
      <c r="O342" s="57">
        <v>11</v>
      </c>
      <c r="P342" s="58">
        <f t="shared" si="44"/>
      </c>
      <c r="Q342" s="58">
        <f t="shared" si="45"/>
      </c>
      <c r="R342" s="58">
        <f t="shared" si="46"/>
      </c>
      <c r="S342" s="58">
        <f t="shared" si="48"/>
      </c>
      <c r="T342" s="59"/>
      <c r="U342" s="59" t="s">
        <v>92</v>
      </c>
      <c r="V342" s="59"/>
      <c r="W342" s="60"/>
      <c r="X342" s="61" t="s">
        <v>805</v>
      </c>
      <c r="Y342" s="62" t="s">
        <v>116</v>
      </c>
      <c r="Z342" s="46"/>
      <c r="AA342" s="63" t="s">
        <v>92</v>
      </c>
      <c r="AB342" s="46"/>
      <c r="AC342" s="153"/>
      <c r="AD342" s="65"/>
      <c r="AE342" s="46"/>
      <c r="AF342" s="46"/>
    </row>
    <row r="343" spans="1:32" s="37" customFormat="1" ht="22.5" customHeight="1">
      <c r="A343" s="46">
        <v>856</v>
      </c>
      <c r="B343" s="46" t="s">
        <v>99</v>
      </c>
      <c r="C343" s="46">
        <v>171</v>
      </c>
      <c r="D343" s="46" t="s">
        <v>91</v>
      </c>
      <c r="E343" s="47" t="str">
        <f t="shared" si="40"/>
        <v>あやめ-171-A</v>
      </c>
      <c r="F343" s="48" t="s">
        <v>92</v>
      </c>
      <c r="G343" s="48"/>
      <c r="H343" s="66" t="s">
        <v>360</v>
      </c>
      <c r="I343" s="51" t="s">
        <v>649</v>
      </c>
      <c r="J343" s="52">
        <v>17869</v>
      </c>
      <c r="K343" s="53" t="str">
        <f t="shared" si="41"/>
        <v>62歳</v>
      </c>
      <c r="L343" s="55" t="s">
        <v>131</v>
      </c>
      <c r="M343" s="55">
        <f t="shared" si="42"/>
      </c>
      <c r="N343" s="56" t="str">
        <f t="shared" si="43"/>
        <v>兵庫:</v>
      </c>
      <c r="O343" s="57">
        <v>28</v>
      </c>
      <c r="P343" s="58">
        <f t="shared" si="44"/>
      </c>
      <c r="Q343" s="58">
        <f t="shared" si="45"/>
      </c>
      <c r="R343" s="58">
        <f t="shared" si="46"/>
      </c>
      <c r="S343" s="58">
        <f t="shared" si="48"/>
      </c>
      <c r="T343" s="67"/>
      <c r="U343" s="59" t="s">
        <v>92</v>
      </c>
      <c r="V343" s="67" t="s">
        <v>521</v>
      </c>
      <c r="W343" s="68"/>
      <c r="X343" s="61" t="s">
        <v>805</v>
      </c>
      <c r="Y343" s="70" t="s">
        <v>116</v>
      </c>
      <c r="Z343" s="71"/>
      <c r="AA343" s="63" t="s">
        <v>92</v>
      </c>
      <c r="AB343" s="71"/>
      <c r="AC343" s="153"/>
      <c r="AD343" s="65"/>
      <c r="AE343" s="46"/>
      <c r="AF343" s="46"/>
    </row>
    <row r="344" spans="1:32" s="37" customFormat="1" ht="22.5" customHeight="1">
      <c r="A344" s="46">
        <v>855</v>
      </c>
      <c r="B344" s="46" t="s">
        <v>99</v>
      </c>
      <c r="C344" s="46">
        <v>171</v>
      </c>
      <c r="D344" s="46" t="s">
        <v>94</v>
      </c>
      <c r="E344" s="47" t="str">
        <f t="shared" si="40"/>
        <v>あやめ-171-B</v>
      </c>
      <c r="F344" s="48" t="s">
        <v>92</v>
      </c>
      <c r="G344" s="49"/>
      <c r="H344" s="50" t="s">
        <v>361</v>
      </c>
      <c r="I344" s="51" t="s">
        <v>650</v>
      </c>
      <c r="J344" s="52">
        <v>17776</v>
      </c>
      <c r="K344" s="53" t="str">
        <f t="shared" si="41"/>
        <v>62歳</v>
      </c>
      <c r="L344" s="54" t="s">
        <v>131</v>
      </c>
      <c r="M344" s="55">
        <f t="shared" si="42"/>
      </c>
      <c r="N344" s="56" t="str">
        <f t="shared" si="43"/>
        <v>兵庫:</v>
      </c>
      <c r="O344" s="57">
        <v>28</v>
      </c>
      <c r="P344" s="58">
        <f t="shared" si="44"/>
      </c>
      <c r="Q344" s="58">
        <f t="shared" si="45"/>
      </c>
      <c r="R344" s="58">
        <f t="shared" si="46"/>
      </c>
      <c r="S344" s="58">
        <f t="shared" si="48"/>
      </c>
      <c r="T344" s="59"/>
      <c r="U344" s="59" t="s">
        <v>92</v>
      </c>
      <c r="V344" s="59" t="s">
        <v>521</v>
      </c>
      <c r="W344" s="60"/>
      <c r="X344" s="61" t="s">
        <v>805</v>
      </c>
      <c r="Y344" s="62" t="s">
        <v>116</v>
      </c>
      <c r="Z344" s="46"/>
      <c r="AA344" s="63" t="s">
        <v>92</v>
      </c>
      <c r="AB344" s="46"/>
      <c r="AC344" s="153"/>
      <c r="AD344" s="65"/>
      <c r="AE344" s="46"/>
      <c r="AF344" s="46"/>
    </row>
    <row r="345" spans="1:32" s="37" customFormat="1" ht="22.5" customHeight="1">
      <c r="A345" s="46">
        <v>623</v>
      </c>
      <c r="B345" s="46" t="s">
        <v>99</v>
      </c>
      <c r="C345" s="46">
        <v>172</v>
      </c>
      <c r="D345" s="46" t="s">
        <v>91</v>
      </c>
      <c r="E345" s="47" t="str">
        <f t="shared" si="40"/>
        <v>あやめ-172-A</v>
      </c>
      <c r="F345" s="48" t="s">
        <v>92</v>
      </c>
      <c r="G345" s="48"/>
      <c r="H345" s="66" t="s">
        <v>362</v>
      </c>
      <c r="I345" s="51" t="s">
        <v>755</v>
      </c>
      <c r="J345" s="52">
        <v>17168</v>
      </c>
      <c r="K345" s="53" t="str">
        <f t="shared" si="41"/>
        <v>64歳</v>
      </c>
      <c r="L345" s="55" t="s">
        <v>133</v>
      </c>
      <c r="M345" s="55">
        <f t="shared" si="42"/>
      </c>
      <c r="N345" s="56" t="str">
        <f t="shared" si="43"/>
        <v>香川:</v>
      </c>
      <c r="O345" s="57">
        <v>37</v>
      </c>
      <c r="P345" s="58">
        <f t="shared" si="44"/>
      </c>
      <c r="Q345" s="58">
        <f t="shared" si="45"/>
      </c>
      <c r="R345" s="58">
        <f t="shared" si="46"/>
      </c>
      <c r="S345" s="58">
        <f t="shared" si="48"/>
      </c>
      <c r="T345" s="67" t="s">
        <v>92</v>
      </c>
      <c r="U345" s="59"/>
      <c r="V345" s="67"/>
      <c r="W345" s="68"/>
      <c r="X345" s="61" t="s">
        <v>805</v>
      </c>
      <c r="Y345" s="70" t="s">
        <v>116</v>
      </c>
      <c r="Z345" s="71"/>
      <c r="AA345" s="63" t="s">
        <v>92</v>
      </c>
      <c r="AB345" s="71"/>
      <c r="AC345" s="153"/>
      <c r="AD345" s="65"/>
      <c r="AE345" s="46"/>
      <c r="AF345" s="46"/>
    </row>
    <row r="346" spans="1:32" s="37" customFormat="1" ht="22.5" customHeight="1">
      <c r="A346" s="46">
        <v>540</v>
      </c>
      <c r="B346" s="46" t="s">
        <v>99</v>
      </c>
      <c r="C346" s="46">
        <v>172</v>
      </c>
      <c r="D346" s="46" t="s">
        <v>94</v>
      </c>
      <c r="E346" s="47" t="str">
        <f t="shared" si="40"/>
        <v>あやめ-172-B</v>
      </c>
      <c r="F346" s="48" t="s">
        <v>92</v>
      </c>
      <c r="G346" s="49"/>
      <c r="H346" s="50" t="s">
        <v>363</v>
      </c>
      <c r="I346" s="51" t="s">
        <v>760</v>
      </c>
      <c r="J346" s="52">
        <v>17268</v>
      </c>
      <c r="K346" s="53" t="str">
        <f t="shared" si="41"/>
        <v>63歳</v>
      </c>
      <c r="L346" s="54" t="s">
        <v>133</v>
      </c>
      <c r="M346" s="55">
        <f t="shared" si="42"/>
      </c>
      <c r="N346" s="56" t="str">
        <f t="shared" si="43"/>
        <v>香川:</v>
      </c>
      <c r="O346" s="57">
        <v>37</v>
      </c>
      <c r="P346" s="58">
        <f t="shared" si="44"/>
      </c>
      <c r="Q346" s="58">
        <f t="shared" si="45"/>
      </c>
      <c r="R346" s="58">
        <f t="shared" si="46"/>
      </c>
      <c r="S346" s="58">
        <f t="shared" si="48"/>
      </c>
      <c r="T346" s="59" t="s">
        <v>92</v>
      </c>
      <c r="U346" s="59"/>
      <c r="V346" s="59"/>
      <c r="W346" s="60"/>
      <c r="X346" s="61" t="s">
        <v>805</v>
      </c>
      <c r="Y346" s="62" t="s">
        <v>116</v>
      </c>
      <c r="Z346" s="46"/>
      <c r="AA346" s="63" t="s">
        <v>92</v>
      </c>
      <c r="AB346" s="46"/>
      <c r="AC346" s="153"/>
      <c r="AD346" s="65"/>
      <c r="AE346" s="46"/>
      <c r="AF346" s="46"/>
    </row>
    <row r="347" spans="1:32" s="37" customFormat="1" ht="22.5" customHeight="1">
      <c r="A347" s="46"/>
      <c r="B347" s="93" t="s">
        <v>99</v>
      </c>
      <c r="C347" s="94">
        <v>119</v>
      </c>
      <c r="D347" s="93" t="s">
        <v>94</v>
      </c>
      <c r="E347" s="95" t="str">
        <f t="shared" si="40"/>
        <v>あやめ-119-B</v>
      </c>
      <c r="F347" s="96" t="s">
        <v>92</v>
      </c>
      <c r="G347" s="96"/>
      <c r="H347" s="97" t="s">
        <v>555</v>
      </c>
      <c r="I347" s="98" t="s">
        <v>556</v>
      </c>
      <c r="J347" s="99">
        <v>17404</v>
      </c>
      <c r="K347" s="100" t="str">
        <f t="shared" si="41"/>
        <v>63歳</v>
      </c>
      <c r="L347" s="94" t="s">
        <v>83</v>
      </c>
      <c r="M347" s="101">
        <f t="shared" si="42"/>
      </c>
      <c r="N347" s="102" t="str">
        <f t="shared" si="43"/>
        <v>愛知:</v>
      </c>
      <c r="O347" s="94">
        <v>23</v>
      </c>
      <c r="P347" s="103">
        <f t="shared" si="44"/>
      </c>
      <c r="Q347" s="103">
        <f t="shared" si="45"/>
      </c>
      <c r="R347" s="103">
        <f t="shared" si="46"/>
      </c>
      <c r="S347" s="103">
        <f t="shared" si="48"/>
      </c>
      <c r="T347" s="94"/>
      <c r="U347" s="94" t="s">
        <v>92</v>
      </c>
      <c r="V347" s="94" t="s">
        <v>99</v>
      </c>
      <c r="W347" s="104"/>
      <c r="X347" s="61" t="s">
        <v>805</v>
      </c>
      <c r="Y347" s="105" t="s">
        <v>116</v>
      </c>
      <c r="Z347" s="93"/>
      <c r="AA347" s="106" t="s">
        <v>92</v>
      </c>
      <c r="AB347" s="93"/>
      <c r="AC347" s="109" t="s">
        <v>364</v>
      </c>
      <c r="AD347" s="65"/>
      <c r="AE347" s="46"/>
      <c r="AF347" s="46"/>
    </row>
    <row r="348" spans="1:32" s="37" customFormat="1" ht="22.5" customHeight="1">
      <c r="A348" s="46"/>
      <c r="B348" s="46" t="s">
        <v>99</v>
      </c>
      <c r="C348" s="46">
        <v>86</v>
      </c>
      <c r="D348" s="46" t="s">
        <v>91</v>
      </c>
      <c r="E348" s="47" t="str">
        <f t="shared" si="40"/>
        <v>あやめ-86-A</v>
      </c>
      <c r="F348" s="48" t="s">
        <v>92</v>
      </c>
      <c r="G348" s="48"/>
      <c r="H348" s="66" t="s">
        <v>242</v>
      </c>
      <c r="I348" s="51" t="s">
        <v>668</v>
      </c>
      <c r="J348" s="52">
        <v>17381</v>
      </c>
      <c r="K348" s="53" t="str">
        <f t="shared" si="41"/>
        <v>63歳</v>
      </c>
      <c r="L348" s="55" t="s">
        <v>131</v>
      </c>
      <c r="M348" s="55">
        <f t="shared" si="42"/>
      </c>
      <c r="N348" s="56" t="str">
        <f t="shared" si="43"/>
        <v>兵庫:</v>
      </c>
      <c r="O348" s="57">
        <v>28</v>
      </c>
      <c r="P348" s="58">
        <f t="shared" si="44"/>
      </c>
      <c r="Q348" s="58">
        <f t="shared" si="45"/>
      </c>
      <c r="R348" s="58">
        <f t="shared" si="46"/>
      </c>
      <c r="S348" s="58">
        <f t="shared" si="48"/>
      </c>
      <c r="T348" s="67"/>
      <c r="U348" s="59" t="s">
        <v>92</v>
      </c>
      <c r="V348" s="67" t="s">
        <v>521</v>
      </c>
      <c r="W348" s="68"/>
      <c r="X348" s="61" t="s">
        <v>805</v>
      </c>
      <c r="Y348" s="70" t="s">
        <v>116</v>
      </c>
      <c r="Z348" s="71"/>
      <c r="AA348" s="63" t="s">
        <v>92</v>
      </c>
      <c r="AB348" s="71"/>
      <c r="AC348" s="153" t="s">
        <v>848</v>
      </c>
      <c r="AD348" s="65"/>
      <c r="AE348" s="46"/>
      <c r="AF348" s="46"/>
    </row>
    <row r="349" spans="1:32" s="124" customFormat="1" ht="22.5" customHeight="1">
      <c r="A349" s="114">
        <v>816</v>
      </c>
      <c r="B349" s="114" t="s">
        <v>99</v>
      </c>
      <c r="C349" s="114">
        <v>144</v>
      </c>
      <c r="D349" s="114" t="s">
        <v>94</v>
      </c>
      <c r="E349" s="115" t="str">
        <f t="shared" si="40"/>
        <v>あやめ-144-B</v>
      </c>
      <c r="F349" s="48" t="s">
        <v>92</v>
      </c>
      <c r="G349" s="49"/>
      <c r="H349" s="116" t="s">
        <v>325</v>
      </c>
      <c r="I349" s="117" t="s">
        <v>808</v>
      </c>
      <c r="J349" s="118">
        <v>16486</v>
      </c>
      <c r="K349" s="119" t="str">
        <f t="shared" si="41"/>
        <v>66歳</v>
      </c>
      <c r="L349" s="114" t="s">
        <v>124</v>
      </c>
      <c r="M349" s="55">
        <f t="shared" si="42"/>
      </c>
      <c r="N349" s="56" t="str">
        <f t="shared" si="43"/>
        <v>奈良:</v>
      </c>
      <c r="O349" s="57">
        <v>29</v>
      </c>
      <c r="P349" s="49">
        <f t="shared" si="44"/>
      </c>
      <c r="Q349" s="49">
        <f t="shared" si="45"/>
      </c>
      <c r="R349" s="49">
        <f t="shared" si="46"/>
      </c>
      <c r="S349" s="49">
        <f t="shared" si="48"/>
      </c>
      <c r="T349" s="110" t="s">
        <v>92</v>
      </c>
      <c r="U349" s="110"/>
      <c r="V349" s="110"/>
      <c r="W349" s="111"/>
      <c r="X349" s="120" t="s">
        <v>809</v>
      </c>
      <c r="Y349" s="121" t="s">
        <v>116</v>
      </c>
      <c r="Z349" s="114"/>
      <c r="AA349" s="122"/>
      <c r="AB349" s="114"/>
      <c r="AC349" s="154" t="s">
        <v>814</v>
      </c>
      <c r="AD349" s="123"/>
      <c r="AE349" s="114"/>
      <c r="AF349" s="114"/>
    </row>
    <row r="350" spans="1:32" s="124" customFormat="1" ht="22.5" customHeight="1">
      <c r="A350" s="114">
        <v>865</v>
      </c>
      <c r="B350" s="114" t="s">
        <v>99</v>
      </c>
      <c r="C350" s="114">
        <v>169</v>
      </c>
      <c r="D350" s="114" t="s">
        <v>91</v>
      </c>
      <c r="E350" s="115" t="str">
        <f t="shared" si="40"/>
        <v>あやめ-169-A</v>
      </c>
      <c r="F350" s="142" t="s">
        <v>92</v>
      </c>
      <c r="G350" s="142"/>
      <c r="H350" s="143" t="s">
        <v>62</v>
      </c>
      <c r="I350" s="117" t="s">
        <v>815</v>
      </c>
      <c r="J350" s="118">
        <v>17730</v>
      </c>
      <c r="K350" s="119" t="str">
        <f t="shared" si="41"/>
        <v>62歳</v>
      </c>
      <c r="L350" s="144" t="s">
        <v>60</v>
      </c>
      <c r="M350" s="144">
        <f t="shared" si="42"/>
      </c>
      <c r="N350" s="145" t="str">
        <f t="shared" si="43"/>
        <v>岐阜:</v>
      </c>
      <c r="O350" s="146">
        <v>21</v>
      </c>
      <c r="P350" s="147">
        <f t="shared" si="44"/>
      </c>
      <c r="Q350" s="147">
        <f t="shared" si="45"/>
      </c>
      <c r="R350" s="147">
        <f t="shared" si="46"/>
      </c>
      <c r="S350" s="147">
        <f t="shared" si="48"/>
      </c>
      <c r="T350" s="148"/>
      <c r="U350" s="149" t="s">
        <v>92</v>
      </c>
      <c r="V350" s="148" t="s">
        <v>99</v>
      </c>
      <c r="W350" s="150"/>
      <c r="X350" s="120" t="s">
        <v>810</v>
      </c>
      <c r="Y350" s="151" t="s">
        <v>116</v>
      </c>
      <c r="Z350" s="144"/>
      <c r="AA350" s="122" t="s">
        <v>92</v>
      </c>
      <c r="AB350" s="144"/>
      <c r="AC350" s="154" t="s">
        <v>817</v>
      </c>
      <c r="AD350" s="123"/>
      <c r="AE350" s="114"/>
      <c r="AF350" s="114"/>
    </row>
    <row r="351" spans="1:32" s="37" customFormat="1" ht="22.5" customHeight="1">
      <c r="A351" s="72">
        <v>661</v>
      </c>
      <c r="B351" s="72" t="s">
        <v>99</v>
      </c>
      <c r="C351" s="72">
        <v>10</v>
      </c>
      <c r="D351" s="72" t="s">
        <v>91</v>
      </c>
      <c r="E351" s="73" t="str">
        <f t="shared" si="40"/>
        <v>あやめ-10-A</v>
      </c>
      <c r="F351" s="74" t="s">
        <v>92</v>
      </c>
      <c r="G351" s="74"/>
      <c r="H351" s="75" t="s">
        <v>63</v>
      </c>
      <c r="I351" s="76" t="s">
        <v>526</v>
      </c>
      <c r="J351" s="77">
        <v>17598</v>
      </c>
      <c r="K351" s="53" t="str">
        <f t="shared" si="41"/>
        <v>63歳</v>
      </c>
      <c r="L351" s="78" t="s">
        <v>60</v>
      </c>
      <c r="M351" s="78">
        <f t="shared" si="42"/>
      </c>
      <c r="N351" s="79" t="str">
        <f t="shared" si="43"/>
        <v>岐阜:</v>
      </c>
      <c r="O351" s="80">
        <v>21</v>
      </c>
      <c r="P351" s="81">
        <f t="shared" si="44"/>
      </c>
      <c r="Q351" s="81">
        <f t="shared" si="45"/>
      </c>
      <c r="R351" s="81">
        <f t="shared" si="46"/>
      </c>
      <c r="S351" s="81">
        <f t="shared" si="48"/>
      </c>
      <c r="T351" s="82" t="s">
        <v>92</v>
      </c>
      <c r="U351" s="83"/>
      <c r="V351" s="82"/>
      <c r="W351" s="84"/>
      <c r="X351" s="61" t="s">
        <v>805</v>
      </c>
      <c r="Y351" s="85" t="s">
        <v>116</v>
      </c>
      <c r="Z351" s="86"/>
      <c r="AA351" s="87" t="s">
        <v>92</v>
      </c>
      <c r="AB351" s="86"/>
      <c r="AC351" s="86" t="s">
        <v>830</v>
      </c>
      <c r="AD351" s="36"/>
      <c r="AE351" s="72"/>
      <c r="AF351" s="72"/>
    </row>
    <row r="352" spans="2:33" ht="21.75" customHeight="1">
      <c r="B352" s="72" t="s">
        <v>99</v>
      </c>
      <c r="C352" s="72">
        <v>7</v>
      </c>
      <c r="D352" s="72" t="s">
        <v>94</v>
      </c>
      <c r="E352" s="73" t="str">
        <f t="shared" si="40"/>
        <v>あやめ-7-B</v>
      </c>
      <c r="F352" s="74" t="s">
        <v>92</v>
      </c>
      <c r="G352" s="88"/>
      <c r="H352" s="163" t="s">
        <v>841</v>
      </c>
      <c r="I352" s="76" t="s">
        <v>835</v>
      </c>
      <c r="J352" s="77">
        <v>15605</v>
      </c>
      <c r="K352" s="53" t="str">
        <f t="shared" si="41"/>
        <v>68歳</v>
      </c>
      <c r="L352" s="90" t="s">
        <v>131</v>
      </c>
      <c r="M352" s="78">
        <f t="shared" si="42"/>
      </c>
      <c r="N352" s="79" t="str">
        <f t="shared" si="43"/>
        <v>兵庫:</v>
      </c>
      <c r="O352" s="80">
        <v>28</v>
      </c>
      <c r="P352" s="81">
        <f t="shared" si="44"/>
      </c>
      <c r="Q352" s="81">
        <f t="shared" si="45"/>
      </c>
      <c r="R352" s="81">
        <f t="shared" si="46"/>
      </c>
      <c r="S352" s="81">
        <f t="shared" si="48"/>
      </c>
      <c r="T352" s="83"/>
      <c r="U352" s="83" t="s">
        <v>92</v>
      </c>
      <c r="V352" s="83"/>
      <c r="W352" s="91"/>
      <c r="X352" s="61" t="s">
        <v>805</v>
      </c>
      <c r="Y352" s="92" t="s">
        <v>116</v>
      </c>
      <c r="Z352" s="72"/>
      <c r="AA352" s="87" t="s">
        <v>92</v>
      </c>
      <c r="AB352" s="72"/>
      <c r="AC352" s="86" t="s">
        <v>842</v>
      </c>
      <c r="AD352" s="36"/>
      <c r="AE352" s="72"/>
      <c r="AF352" s="72"/>
      <c r="AG352" s="37"/>
    </row>
  </sheetData>
  <sheetProtection/>
  <autoFilter ref="A2:AG352"/>
  <mergeCells count="22">
    <mergeCell ref="G1:G2"/>
    <mergeCell ref="H1:H2"/>
    <mergeCell ref="A1:A2"/>
    <mergeCell ref="B1:B2"/>
    <mergeCell ref="C1:C2"/>
    <mergeCell ref="D1:D2"/>
    <mergeCell ref="E1:E2"/>
    <mergeCell ref="F1:F2"/>
    <mergeCell ref="M1:M2"/>
    <mergeCell ref="N1:N2"/>
    <mergeCell ref="O1:O2"/>
    <mergeCell ref="P1:S1"/>
    <mergeCell ref="I1:I2"/>
    <mergeCell ref="J1:J2"/>
    <mergeCell ref="K1:K2"/>
    <mergeCell ref="L1:L2"/>
    <mergeCell ref="Y1:Y2"/>
    <mergeCell ref="AA1:AA2"/>
    <mergeCell ref="AC1:AC2"/>
    <mergeCell ref="AD1:AF1"/>
    <mergeCell ref="T1:W1"/>
    <mergeCell ref="X1:X2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P135"/>
  <sheetViews>
    <sheetView tabSelected="1" view="pageBreakPreview" zoomScale="77" zoomScaleNormal="77" zoomScaleSheetLayoutView="77" zoomScalePageLayoutView="50" workbookViewId="0" topLeftCell="A1">
      <selection activeCell="AZ73" sqref="AZ73"/>
    </sheetView>
  </sheetViews>
  <sheetFormatPr defaultColWidth="9.00390625" defaultRowHeight="13.5"/>
  <cols>
    <col min="1" max="1" width="4.00390625" style="5" customWidth="1"/>
    <col min="2" max="2" width="16.25390625" style="200" customWidth="1"/>
    <col min="3" max="3" width="3.75390625" style="200" customWidth="1"/>
    <col min="4" max="4" width="16.25390625" style="200" customWidth="1"/>
    <col min="5" max="5" width="2.50390625" style="200" customWidth="1"/>
    <col min="6" max="6" width="9.375" style="14" customWidth="1"/>
    <col min="7" max="7" width="2.50390625" style="200" customWidth="1"/>
    <col min="8" max="8" width="1.25" style="9" customWidth="1"/>
    <col min="9" max="11" width="3.125" style="274" customWidth="1"/>
    <col min="12" max="13" width="3.125" style="341" customWidth="1"/>
    <col min="14" max="16" width="3.125" style="274" customWidth="1"/>
    <col min="17" max="23" width="3.125" style="277" customWidth="1"/>
    <col min="24" max="24" width="1.25" style="9" customWidth="1"/>
    <col min="25" max="25" width="16.25390625" style="200" customWidth="1"/>
    <col min="26" max="26" width="3.75390625" style="200" customWidth="1"/>
    <col min="27" max="27" width="16.25390625" style="200" customWidth="1"/>
    <col min="28" max="28" width="2.50390625" style="200" customWidth="1"/>
    <col min="29" max="29" width="9.375" style="14" customWidth="1"/>
    <col min="30" max="30" width="2.50390625" style="200" customWidth="1"/>
    <col min="31" max="31" width="4.75390625" style="8" bestFit="1" customWidth="1"/>
    <col min="32" max="32" width="5.875" style="8" bestFit="1" customWidth="1"/>
    <col min="33" max="33" width="2.50390625" style="8" customWidth="1"/>
    <col min="34" max="34" width="16.25390625" style="200" customWidth="1"/>
    <col min="35" max="35" width="3.75390625" style="200" customWidth="1"/>
    <col min="36" max="36" width="16.25390625" style="200" customWidth="1"/>
    <col min="37" max="37" width="2.50390625" style="200" customWidth="1"/>
    <col min="38" max="38" width="9.375" style="14" customWidth="1"/>
    <col min="39" max="39" width="2.50390625" style="200" customWidth="1"/>
    <col min="40" max="40" width="1.75390625" style="7" customWidth="1"/>
    <col min="41" max="43" width="3.125" style="167" customWidth="1"/>
    <col min="44" max="45" width="3.125" style="193" customWidth="1"/>
    <col min="46" max="48" width="3.125" style="167" customWidth="1"/>
    <col min="49" max="55" width="3.125" style="168" customWidth="1"/>
    <col min="56" max="56" width="1.25" style="9" customWidth="1"/>
    <col min="57" max="57" width="16.25390625" style="200" customWidth="1"/>
    <col min="58" max="58" width="3.75390625" style="200" customWidth="1"/>
    <col min="59" max="59" width="16.25390625" style="200" customWidth="1"/>
    <col min="60" max="60" width="2.50390625" style="200" customWidth="1"/>
    <col min="61" max="61" width="9.375" style="14" customWidth="1"/>
    <col min="62" max="62" width="2.50390625" style="9" customWidth="1"/>
    <col min="63" max="63" width="5.00390625" style="5" customWidth="1"/>
    <col min="64" max="64" width="4.625" style="0" bestFit="1" customWidth="1"/>
    <col min="65" max="65" width="16.125" style="0" customWidth="1"/>
    <col min="66" max="66" width="3.875" style="0" customWidth="1"/>
    <col min="67" max="67" width="16.375" style="0" customWidth="1"/>
    <col min="68" max="68" width="2.625" style="0" customWidth="1"/>
    <col min="69" max="69" width="9.50390625" style="0" customWidth="1"/>
    <col min="70" max="71" width="2.625" style="0" customWidth="1"/>
    <col min="72" max="86" width="3.25390625" style="0" customWidth="1"/>
    <col min="87" max="87" width="2.625" style="0" customWidth="1"/>
    <col min="88" max="88" width="16.375" style="0" customWidth="1"/>
    <col min="89" max="89" width="3.875" style="0" customWidth="1"/>
    <col min="90" max="90" width="16.25390625" style="0" customWidth="1"/>
    <col min="91" max="91" width="2.625" style="0" customWidth="1"/>
    <col min="93" max="93" width="2.625" style="0" customWidth="1"/>
    <col min="94" max="94" width="5.875" style="0" bestFit="1" customWidth="1"/>
  </cols>
  <sheetData>
    <row r="1" spans="1:94" s="1" customFormat="1" ht="26.25" customHeight="1" thickBot="1">
      <c r="A1" s="421">
        <v>1</v>
      </c>
      <c r="B1" s="422" t="str">
        <f>VLOOKUP("あやめ-"&amp;A1&amp;"-A",'選手データ（あやめ）'!E:L,4,0)</f>
        <v>土屋友子</v>
      </c>
      <c r="C1" s="423" t="s">
        <v>87</v>
      </c>
      <c r="D1" s="422" t="str">
        <f>VLOOKUP("あやめ-"&amp;A1&amp;"-B",'選手データ（あやめ）'!E:L,4,0)</f>
        <v>夏原麗子</v>
      </c>
      <c r="E1" s="419" t="s">
        <v>88</v>
      </c>
      <c r="F1" s="420" t="str">
        <f>VLOOKUP("あやめ-"&amp;A1&amp;"-A",'選手データ（あやめ）'!E:L,8,0)</f>
        <v>千葉</v>
      </c>
      <c r="G1" s="424" t="s">
        <v>89</v>
      </c>
      <c r="H1" s="3"/>
      <c r="I1" s="342" t="s">
        <v>802</v>
      </c>
      <c r="J1" s="279"/>
      <c r="K1" s="279"/>
      <c r="L1" s="279"/>
      <c r="M1" s="342" t="s">
        <v>802</v>
      </c>
      <c r="N1" s="274"/>
      <c r="O1" s="274"/>
      <c r="P1" s="274"/>
      <c r="Q1" s="277"/>
      <c r="R1" s="277"/>
      <c r="S1" s="277"/>
      <c r="T1" s="345"/>
      <c r="U1" s="346" t="s">
        <v>802</v>
      </c>
      <c r="V1" s="346"/>
      <c r="W1" s="346" t="s">
        <v>802</v>
      </c>
      <c r="X1" s="4"/>
      <c r="Y1" s="422" t="str">
        <f>VLOOKUP("あやめ-"&amp;AE1&amp;"-A",'選手データ（あやめ）'!E:L,4,0)</f>
        <v>中山善枝</v>
      </c>
      <c r="Z1" s="423" t="s">
        <v>76</v>
      </c>
      <c r="AA1" s="422" t="str">
        <f>VLOOKUP("あやめ-"&amp;AE1&amp;"-B",'選手データ（あやめ）'!E:L,4,0)</f>
        <v>星田由子</v>
      </c>
      <c r="AB1" s="419" t="s">
        <v>77</v>
      </c>
      <c r="AC1" s="420" t="str">
        <f>VLOOKUP("あやめ-"&amp;AE1&amp;"-A",'選手データ（あやめ）'!E:L,8,0)</f>
        <v>大阪</v>
      </c>
      <c r="AD1" s="424" t="s">
        <v>78</v>
      </c>
      <c r="AE1" s="425">
        <v>22</v>
      </c>
      <c r="AF1" s="421">
        <v>88</v>
      </c>
      <c r="AG1" s="15"/>
      <c r="AH1" s="422" t="str">
        <f>VLOOKUP("あやめ-"&amp;AF1&amp;"-A",'選手データ（あやめ）'!E:L,4,0)</f>
        <v>松田孝子</v>
      </c>
      <c r="AI1" s="423" t="s">
        <v>87</v>
      </c>
      <c r="AJ1" s="422" t="str">
        <f>VLOOKUP("あやめ-"&amp;AF1&amp;"-B",'選手データ（あやめ）'!E:L,4,0)</f>
        <v>吉田弘子</v>
      </c>
      <c r="AK1" s="419" t="s">
        <v>88</v>
      </c>
      <c r="AL1" s="21" t="str">
        <f>VLOOKUP("あやめ-"&amp;AF1&amp;"-A",'選手データ（あやめ）'!E:L,8,0)</f>
        <v>大阪</v>
      </c>
      <c r="AM1" s="424" t="s">
        <v>89</v>
      </c>
      <c r="AN1" s="7"/>
      <c r="AO1" s="211" t="s">
        <v>802</v>
      </c>
      <c r="AP1" s="211"/>
      <c r="AQ1" s="211"/>
      <c r="AR1" s="211"/>
      <c r="AS1" s="211" t="s">
        <v>802</v>
      </c>
      <c r="AT1" s="167"/>
      <c r="AU1" s="167"/>
      <c r="AV1" s="167"/>
      <c r="AW1" s="168"/>
      <c r="AX1" s="168"/>
      <c r="AY1" s="168"/>
      <c r="AZ1" s="168"/>
      <c r="BA1" s="168" t="s">
        <v>802</v>
      </c>
      <c r="BB1" s="168"/>
      <c r="BC1" s="277">
        <v>2</v>
      </c>
      <c r="BD1" s="4"/>
      <c r="BE1" s="422" t="str">
        <f>VLOOKUP("あやめ-"&amp;BK1&amp;"-A",'選手データ（あやめ）'!E:L,4,0)</f>
        <v>氏原末子</v>
      </c>
      <c r="BF1" s="423" t="s">
        <v>76</v>
      </c>
      <c r="BG1" s="422" t="str">
        <f>VLOOKUP("あやめ-"&amp;BK1&amp;"-B",'選手データ（あやめ）'!E:L,4,0)</f>
        <v>佐藤芳子</v>
      </c>
      <c r="BH1" s="419" t="s">
        <v>77</v>
      </c>
      <c r="BI1" s="420" t="str">
        <f>VLOOKUP("あやめ-"&amp;BK1&amp;"-A",'選手データ（あやめ）'!E:L,8,0)</f>
        <v>大阪</v>
      </c>
      <c r="BJ1" s="424" t="s">
        <v>78</v>
      </c>
      <c r="BK1" s="425">
        <v>109</v>
      </c>
      <c r="BL1" s="426">
        <v>31</v>
      </c>
      <c r="BM1" s="422" t="s">
        <v>19</v>
      </c>
      <c r="BN1" s="423" t="s">
        <v>87</v>
      </c>
      <c r="BO1" s="422" t="s">
        <v>837</v>
      </c>
      <c r="BP1" s="419" t="s">
        <v>88</v>
      </c>
      <c r="BQ1" s="420" t="s">
        <v>20</v>
      </c>
      <c r="BR1" s="424" t="s">
        <v>89</v>
      </c>
      <c r="BS1" s="166"/>
      <c r="BT1" s="170"/>
      <c r="BU1" s="170"/>
      <c r="BV1" s="193">
        <v>0</v>
      </c>
      <c r="BW1" s="193"/>
      <c r="BX1" s="193"/>
      <c r="BY1" s="167"/>
      <c r="BZ1" s="167"/>
      <c r="CA1" s="167"/>
      <c r="CB1" s="168"/>
      <c r="CC1" s="168"/>
      <c r="CD1" s="168"/>
      <c r="CE1" s="168"/>
      <c r="CF1" s="168"/>
      <c r="CG1" s="171">
        <v>3</v>
      </c>
      <c r="CH1" s="171"/>
      <c r="CI1" s="9"/>
      <c r="CJ1" s="422" t="s">
        <v>28</v>
      </c>
      <c r="CK1" s="423" t="s">
        <v>76</v>
      </c>
      <c r="CL1" s="422" t="s">
        <v>840</v>
      </c>
      <c r="CM1" s="419" t="s">
        <v>77</v>
      </c>
      <c r="CN1" s="420" t="s">
        <v>82</v>
      </c>
      <c r="CO1" s="424" t="s">
        <v>78</v>
      </c>
      <c r="CP1" s="422">
        <v>127</v>
      </c>
    </row>
    <row r="2" spans="1:94" s="1" customFormat="1" ht="26.25" customHeight="1" thickBot="1" thickTop="1">
      <c r="A2" s="421"/>
      <c r="B2" s="422"/>
      <c r="C2" s="423"/>
      <c r="D2" s="422"/>
      <c r="E2" s="419"/>
      <c r="F2" s="420"/>
      <c r="G2" s="424"/>
      <c r="H2" s="3"/>
      <c r="I2" s="281"/>
      <c r="J2" s="274"/>
      <c r="K2" s="274"/>
      <c r="L2" s="274"/>
      <c r="M2" s="282"/>
      <c r="N2" s="274"/>
      <c r="O2" s="274"/>
      <c r="P2" s="274"/>
      <c r="Q2" s="277"/>
      <c r="R2" s="277"/>
      <c r="S2" s="277"/>
      <c r="T2" s="283"/>
      <c r="U2" s="277"/>
      <c r="V2" s="284"/>
      <c r="W2" s="277"/>
      <c r="X2" s="3"/>
      <c r="Y2" s="422"/>
      <c r="Z2" s="423"/>
      <c r="AA2" s="422"/>
      <c r="AB2" s="419"/>
      <c r="AC2" s="420">
        <f>IF(VLOOKUP("あやめ-"&amp;AE1&amp;"-B",'選手データ（あやめ）'!E:L,8,0)=AC1,"",VLOOKUP("あやめ-"&amp;AE1&amp;"-B",'選手データ（あやめ）'!E:L,8,0))</f>
      </c>
      <c r="AD2" s="424"/>
      <c r="AE2" s="425"/>
      <c r="AF2" s="421"/>
      <c r="AG2" s="15"/>
      <c r="AH2" s="422"/>
      <c r="AI2" s="423"/>
      <c r="AJ2" s="422"/>
      <c r="AK2" s="419"/>
      <c r="AL2" s="22" t="str">
        <f>IF(VLOOKUP("あやめ-"&amp;AF1&amp;"-B",'選手データ（あやめ）'!E:L,8,0)=AL1,"",VLOOKUP("あやめ-"&amp;AF1&amp;"-B",'選手データ（あやめ）'!E:L,8,0))</f>
        <v>徳島</v>
      </c>
      <c r="AM2" s="424"/>
      <c r="AN2" s="7"/>
      <c r="AO2" s="183"/>
      <c r="AP2" s="167"/>
      <c r="AQ2" s="167"/>
      <c r="AR2" s="167"/>
      <c r="AS2" s="212"/>
      <c r="AT2" s="167"/>
      <c r="AU2" s="167"/>
      <c r="AV2" s="167"/>
      <c r="AW2" s="168"/>
      <c r="AX2" s="168"/>
      <c r="AY2" s="168"/>
      <c r="AZ2" s="168"/>
      <c r="BA2" s="173"/>
      <c r="BB2" s="178"/>
      <c r="BC2" s="173"/>
      <c r="BD2" s="3"/>
      <c r="BE2" s="422"/>
      <c r="BF2" s="423"/>
      <c r="BG2" s="422"/>
      <c r="BH2" s="419"/>
      <c r="BI2" s="420">
        <f>IF(VLOOKUP("あやめ-"&amp;BK1&amp;"-B",'選手データ（あやめ）'!E:L,8,0)=BI1,"",VLOOKUP("あやめ-"&amp;BK1&amp;"-B",'選手データ（あやめ）'!E:L,8,0))</f>
      </c>
      <c r="BJ2" s="424"/>
      <c r="BK2" s="425"/>
      <c r="BL2" s="426"/>
      <c r="BM2" s="422"/>
      <c r="BN2" s="423"/>
      <c r="BO2" s="422"/>
      <c r="BP2" s="419"/>
      <c r="BQ2" s="420"/>
      <c r="BR2" s="424"/>
      <c r="BS2" s="166"/>
      <c r="BT2" s="167"/>
      <c r="BU2" s="167"/>
      <c r="BV2" s="427">
        <v>2</v>
      </c>
      <c r="BW2" s="184"/>
      <c r="BX2" s="170"/>
      <c r="BY2" s="170"/>
      <c r="BZ2" s="170"/>
      <c r="CA2" s="170"/>
      <c r="CB2" s="168"/>
      <c r="CC2" s="194"/>
      <c r="CD2" s="194"/>
      <c r="CE2" s="194"/>
      <c r="CF2" s="195"/>
      <c r="CG2" s="429" t="s">
        <v>802</v>
      </c>
      <c r="CH2" s="168"/>
      <c r="CI2" s="9"/>
      <c r="CJ2" s="422"/>
      <c r="CK2" s="423"/>
      <c r="CL2" s="422"/>
      <c r="CM2" s="419"/>
      <c r="CN2" s="420" t="s">
        <v>95</v>
      </c>
      <c r="CO2" s="424"/>
      <c r="CP2" s="422"/>
    </row>
    <row r="3" spans="1:94" s="1" customFormat="1" ht="26.25" customHeight="1" thickBot="1" thickTop="1">
      <c r="A3" s="421">
        <v>2</v>
      </c>
      <c r="B3" s="422" t="str">
        <f>VLOOKUP("あやめ-"&amp;A3&amp;"-A",'選手データ（あやめ）'!E:L,4,0)</f>
        <v>中井喜子</v>
      </c>
      <c r="C3" s="423" t="s">
        <v>87</v>
      </c>
      <c r="D3" s="422" t="str">
        <f>VLOOKUP("あやめ-"&amp;A3&amp;"-B",'選手データ（あやめ）'!E:L,4,0)</f>
        <v>西田利子</v>
      </c>
      <c r="E3" s="419" t="s">
        <v>88</v>
      </c>
      <c r="F3" s="420" t="str">
        <f>VLOOKUP("あやめ-"&amp;A3&amp;"-A",'選手データ（あやめ）'!E:L,8,0)</f>
        <v>大阪</v>
      </c>
      <c r="G3" s="424" t="s">
        <v>89</v>
      </c>
      <c r="H3" s="3"/>
      <c r="I3" s="271"/>
      <c r="J3" s="272"/>
      <c r="K3" s="272">
        <v>2</v>
      </c>
      <c r="L3" s="272"/>
      <c r="M3" s="285"/>
      <c r="N3" s="343" t="s">
        <v>802</v>
      </c>
      <c r="O3" s="274"/>
      <c r="P3" s="274"/>
      <c r="Q3" s="277"/>
      <c r="R3" s="277"/>
      <c r="S3" s="277"/>
      <c r="T3" s="347" t="s">
        <v>802</v>
      </c>
      <c r="U3" s="348"/>
      <c r="V3" s="349" t="s">
        <v>802</v>
      </c>
      <c r="W3" s="348"/>
      <c r="X3" s="4"/>
      <c r="Y3" s="422" t="str">
        <f>VLOOKUP("あやめ-"&amp;AE3&amp;"-A",'選手データ（あやめ）'!E:L,4,0)</f>
        <v>和田静代</v>
      </c>
      <c r="Z3" s="423" t="s">
        <v>76</v>
      </c>
      <c r="AA3" s="422" t="str">
        <f>VLOOKUP("あやめ-"&amp;AE3&amp;"-B",'選手データ（あやめ）'!E:L,4,0)</f>
        <v>細田正子</v>
      </c>
      <c r="AB3" s="419" t="s">
        <v>77</v>
      </c>
      <c r="AC3" s="23" t="str">
        <f>VLOOKUP("あやめ-"&amp;AE3&amp;"-A",'選手データ（あやめ）'!E:L,8,0)</f>
        <v>静岡</v>
      </c>
      <c r="AD3" s="424" t="s">
        <v>78</v>
      </c>
      <c r="AE3" s="425">
        <v>23</v>
      </c>
      <c r="AF3" s="421">
        <v>89</v>
      </c>
      <c r="AG3" s="15"/>
      <c r="AH3" s="422" t="str">
        <f>VLOOKUP("あやめ-"&amp;AF3&amp;"-A",'選手データ（あやめ）'!E:L,4,0)</f>
        <v>大河内久美子</v>
      </c>
      <c r="AI3" s="423" t="s">
        <v>87</v>
      </c>
      <c r="AJ3" s="422" t="str">
        <f>VLOOKUP("あやめ-"&amp;AF3&amp;"-B",'選手データ（あやめ）'!E:L,4,0)</f>
        <v>安藤益子</v>
      </c>
      <c r="AK3" s="419" t="s">
        <v>88</v>
      </c>
      <c r="AL3" s="420" t="str">
        <f>VLOOKUP("あやめ-"&amp;AF3&amp;"-A",'選手データ（あやめ）'!E:L,8,0)</f>
        <v>愛知</v>
      </c>
      <c r="AM3" s="424" t="s">
        <v>89</v>
      </c>
      <c r="AN3" s="7"/>
      <c r="AO3" s="169"/>
      <c r="AP3" s="170"/>
      <c r="AQ3" s="170" t="s">
        <v>802</v>
      </c>
      <c r="AR3" s="170"/>
      <c r="AS3" s="213"/>
      <c r="AT3" s="389">
        <v>0</v>
      </c>
      <c r="AU3" s="167"/>
      <c r="AV3" s="167"/>
      <c r="AW3" s="168"/>
      <c r="AX3" s="168"/>
      <c r="AY3" s="277"/>
      <c r="AZ3" s="280">
        <v>1</v>
      </c>
      <c r="BA3" s="220"/>
      <c r="BB3" s="218" t="s">
        <v>802</v>
      </c>
      <c r="BC3" s="220" t="s">
        <v>802</v>
      </c>
      <c r="BD3" s="4"/>
      <c r="BE3" s="422" t="str">
        <f>VLOOKUP("あやめ-"&amp;BK3&amp;"-A",'選手データ（あやめ）'!E:L,4,0)</f>
        <v>庄司充子</v>
      </c>
      <c r="BF3" s="423" t="s">
        <v>76</v>
      </c>
      <c r="BG3" s="422" t="str">
        <f>VLOOKUP("あやめ-"&amp;BK3&amp;"-B",'選手データ（あやめ）'!E:L,4,0)</f>
        <v>西村悦子</v>
      </c>
      <c r="BH3" s="419" t="s">
        <v>77</v>
      </c>
      <c r="BI3" s="420" t="str">
        <f>VLOOKUP("あやめ-"&amp;BK3&amp;"-A",'選手データ（あやめ）'!E:L,8,0)</f>
        <v>埼玉</v>
      </c>
      <c r="BJ3" s="424" t="s">
        <v>78</v>
      </c>
      <c r="BK3" s="425">
        <v>110</v>
      </c>
      <c r="BL3" s="426">
        <v>76</v>
      </c>
      <c r="BM3" s="422" t="s">
        <v>838</v>
      </c>
      <c r="BN3" s="423" t="s">
        <v>87</v>
      </c>
      <c r="BO3" s="422" t="s">
        <v>839</v>
      </c>
      <c r="BP3" s="419" t="s">
        <v>88</v>
      </c>
      <c r="BQ3" s="420" t="s">
        <v>96</v>
      </c>
      <c r="BR3" s="424" t="s">
        <v>89</v>
      </c>
      <c r="BS3" s="166"/>
      <c r="BT3" s="196"/>
      <c r="BU3" s="196"/>
      <c r="BV3" s="428"/>
      <c r="BW3" s="202"/>
      <c r="BX3" s="193"/>
      <c r="BY3" s="167"/>
      <c r="BZ3" s="167"/>
      <c r="CA3" s="224"/>
      <c r="CB3" s="203"/>
      <c r="CC3" s="168"/>
      <c r="CD3" s="168"/>
      <c r="CE3" s="168"/>
      <c r="CF3" s="204"/>
      <c r="CG3" s="430"/>
      <c r="CH3" s="168"/>
      <c r="CI3" s="9"/>
      <c r="CJ3" s="422" t="s">
        <v>844</v>
      </c>
      <c r="CK3" s="423" t="s">
        <v>76</v>
      </c>
      <c r="CL3" s="422" t="s">
        <v>845</v>
      </c>
      <c r="CM3" s="419" t="s">
        <v>77</v>
      </c>
      <c r="CN3" s="420" t="s">
        <v>20</v>
      </c>
      <c r="CO3" s="424" t="s">
        <v>78</v>
      </c>
      <c r="CP3" s="422">
        <v>170</v>
      </c>
    </row>
    <row r="4" spans="1:94" s="1" customFormat="1" ht="26.25" customHeight="1" thickBot="1" thickTop="1">
      <c r="A4" s="421"/>
      <c r="B4" s="422"/>
      <c r="C4" s="423"/>
      <c r="D4" s="422"/>
      <c r="E4" s="419"/>
      <c r="F4" s="420">
        <f>IF(VLOOKUP("あやめ-"&amp;A3&amp;"-B",'選手データ（あやめ）'!E:L,8,0)=F3,"",VLOOKUP("あやめ-"&amp;A3&amp;"-B",'選手データ（あやめ）'!E:L,8,0))</f>
      </c>
      <c r="G4" s="424"/>
      <c r="H4" s="3"/>
      <c r="I4" s="273">
        <v>0</v>
      </c>
      <c r="J4" s="273"/>
      <c r="K4" s="274"/>
      <c r="L4" s="275"/>
      <c r="M4" s="289"/>
      <c r="N4" s="282"/>
      <c r="O4" s="274"/>
      <c r="P4" s="274"/>
      <c r="Q4" s="277"/>
      <c r="R4" s="277"/>
      <c r="S4" s="283"/>
      <c r="T4" s="277"/>
      <c r="U4" s="290"/>
      <c r="V4" s="291"/>
      <c r="W4" s="278">
        <v>0</v>
      </c>
      <c r="X4" s="3"/>
      <c r="Y4" s="422"/>
      <c r="Z4" s="423"/>
      <c r="AA4" s="422"/>
      <c r="AB4" s="419"/>
      <c r="AC4" s="24" t="str">
        <f>IF(VLOOKUP("あやめ-"&amp;AE3&amp;"-B",'選手データ（あやめ）'!E:L,8,0)=AC3,"",VLOOKUP("あやめ-"&amp;AE3&amp;"-B",'選手データ（あやめ）'!E:L,8,0))</f>
        <v>山梨</v>
      </c>
      <c r="AD4" s="424"/>
      <c r="AE4" s="425"/>
      <c r="AF4" s="421"/>
      <c r="AG4" s="15"/>
      <c r="AH4" s="422"/>
      <c r="AI4" s="423"/>
      <c r="AJ4" s="422"/>
      <c r="AK4" s="419"/>
      <c r="AL4" s="420">
        <f>IF(VLOOKUP("あやめ-"&amp;AF3&amp;"-B",'選手データ（あやめ）'!E:L,8,0)=AL3,"",VLOOKUP("あやめ-"&amp;AF3&amp;"-B",'選手データ（あやめ）'!E:L,8,0))</f>
      </c>
      <c r="AM4" s="424"/>
      <c r="AN4" s="7"/>
      <c r="AO4" s="273">
        <v>1</v>
      </c>
      <c r="AP4" s="274"/>
      <c r="AQ4" s="289"/>
      <c r="AR4" s="317"/>
      <c r="AS4" s="289"/>
      <c r="AT4" s="259"/>
      <c r="AU4" s="167"/>
      <c r="AV4" s="167"/>
      <c r="AW4" s="168"/>
      <c r="AX4" s="168"/>
      <c r="AY4" s="277">
        <v>0</v>
      </c>
      <c r="AZ4" s="290"/>
      <c r="BA4" s="172"/>
      <c r="BB4" s="172"/>
      <c r="BC4" s="188"/>
      <c r="BD4" s="3"/>
      <c r="BE4" s="422"/>
      <c r="BF4" s="423"/>
      <c r="BG4" s="422"/>
      <c r="BH4" s="419"/>
      <c r="BI4" s="420">
        <f>IF(VLOOKUP("あやめ-"&amp;BK3&amp;"-B",'選手データ（あやめ）'!E:L,8,0)=BI3,"",VLOOKUP("あやめ-"&amp;BK3&amp;"-B",'選手データ（あやめ）'!E:L,8,0))</f>
      </c>
      <c r="BJ4" s="424"/>
      <c r="BK4" s="425"/>
      <c r="BL4" s="426"/>
      <c r="BM4" s="422"/>
      <c r="BN4" s="423"/>
      <c r="BO4" s="422"/>
      <c r="BP4" s="419"/>
      <c r="BQ4" s="420"/>
      <c r="BR4" s="424"/>
      <c r="BS4" s="166"/>
      <c r="BT4" s="167"/>
      <c r="BU4" s="167"/>
      <c r="BV4" s="193" t="s">
        <v>802</v>
      </c>
      <c r="BW4" s="193"/>
      <c r="BX4" s="193"/>
      <c r="BY4" s="167"/>
      <c r="BZ4" s="167"/>
      <c r="CA4" s="215"/>
      <c r="CB4" s="168"/>
      <c r="CC4" s="168"/>
      <c r="CD4" s="168"/>
      <c r="CE4" s="168"/>
      <c r="CF4" s="168"/>
      <c r="CG4" s="203" t="s">
        <v>802</v>
      </c>
      <c r="CH4" s="203"/>
      <c r="CI4" s="9"/>
      <c r="CJ4" s="422"/>
      <c r="CK4" s="423"/>
      <c r="CL4" s="422"/>
      <c r="CM4" s="419"/>
      <c r="CN4" s="420" t="s">
        <v>803</v>
      </c>
      <c r="CO4" s="424"/>
      <c r="CP4" s="422"/>
    </row>
    <row r="5" spans="1:63" s="1" customFormat="1" ht="26.25" customHeight="1" thickTop="1">
      <c r="A5" s="421">
        <v>3</v>
      </c>
      <c r="B5" s="422" t="str">
        <f>VLOOKUP("あやめ-"&amp;A5&amp;"-A",'選手データ（あやめ）'!E:L,4,0)</f>
        <v>廣田留理子</v>
      </c>
      <c r="C5" s="423" t="s">
        <v>87</v>
      </c>
      <c r="D5" s="422" t="str">
        <f>VLOOKUP("あやめ-"&amp;A5&amp;"-B",'選手データ（あやめ）'!E:L,4,0)</f>
        <v>近江加代子</v>
      </c>
      <c r="E5" s="419" t="s">
        <v>88</v>
      </c>
      <c r="F5" s="420" t="str">
        <f>VLOOKUP("あやめ-"&amp;A5&amp;"-A",'選手データ（あやめ）'!E:L,8,0)</f>
        <v>島根</v>
      </c>
      <c r="G5" s="424" t="s">
        <v>89</v>
      </c>
      <c r="H5" s="3"/>
      <c r="I5" s="272"/>
      <c r="J5" s="272"/>
      <c r="K5" s="272"/>
      <c r="L5" s="292"/>
      <c r="M5" s="271"/>
      <c r="N5" s="293"/>
      <c r="O5" s="274"/>
      <c r="P5" s="274"/>
      <c r="Q5" s="277"/>
      <c r="R5" s="277"/>
      <c r="S5" s="283"/>
      <c r="T5" s="277"/>
      <c r="U5" s="294"/>
      <c r="V5" s="294"/>
      <c r="W5" s="287"/>
      <c r="X5" s="4"/>
      <c r="Y5" s="422" t="str">
        <f>VLOOKUP("あやめ-"&amp;AE5&amp;"-A",'選手データ（あやめ）'!E:L,4,0)</f>
        <v>細谷はる江</v>
      </c>
      <c r="Z5" s="423" t="s">
        <v>76</v>
      </c>
      <c r="AA5" s="422" t="str">
        <f>VLOOKUP("あやめ-"&amp;AE5&amp;"-B",'選手データ（あやめ）'!E:L,4,0)</f>
        <v>楢原正子</v>
      </c>
      <c r="AB5" s="419" t="s">
        <v>77</v>
      </c>
      <c r="AC5" s="420" t="str">
        <f>VLOOKUP("あやめ-"&amp;AE5&amp;"-A",'選手データ（あやめ）'!E:L,8,0)</f>
        <v>群馬</v>
      </c>
      <c r="AD5" s="424" t="s">
        <v>78</v>
      </c>
      <c r="AE5" s="425">
        <v>24</v>
      </c>
      <c r="AF5" s="421">
        <v>90</v>
      </c>
      <c r="AG5" s="15"/>
      <c r="AH5" s="422" t="str">
        <f>VLOOKUP("あやめ-"&amp;AF5&amp;"-A",'選手データ（あやめ）'!E:L,4,0)</f>
        <v>田村まみ</v>
      </c>
      <c r="AI5" s="423" t="s">
        <v>87</v>
      </c>
      <c r="AJ5" s="422" t="str">
        <f>VLOOKUP("あやめ-"&amp;AF5&amp;"-B",'選手データ（あやめ）'!E:L,4,0)</f>
        <v>南谷佳子</v>
      </c>
      <c r="AK5" s="419" t="s">
        <v>88</v>
      </c>
      <c r="AL5" s="420" t="str">
        <f>VLOOKUP("あやめ-"&amp;AF5&amp;"-A",'選手データ（あやめ）'!E:L,8,0)</f>
        <v>宮崎</v>
      </c>
      <c r="AM5" s="424" t="s">
        <v>89</v>
      </c>
      <c r="AN5" s="7"/>
      <c r="AO5" s="272"/>
      <c r="AP5" s="272"/>
      <c r="AQ5" s="271"/>
      <c r="AR5" s="272"/>
      <c r="AS5" s="271"/>
      <c r="AT5" s="183"/>
      <c r="AU5" s="167"/>
      <c r="AV5" s="167"/>
      <c r="AW5" s="168"/>
      <c r="AX5" s="168"/>
      <c r="AY5" s="229"/>
      <c r="AZ5" s="168"/>
      <c r="BA5" s="294"/>
      <c r="BB5" s="294"/>
      <c r="BC5" s="171"/>
      <c r="BD5" s="4"/>
      <c r="BE5" s="422" t="str">
        <f>VLOOKUP("あやめ-"&amp;BK5&amp;"-A",'選手データ（あやめ）'!E:L,4,0)</f>
        <v>井上美知子</v>
      </c>
      <c r="BF5" s="423" t="s">
        <v>76</v>
      </c>
      <c r="BG5" s="422" t="str">
        <f>VLOOKUP("あやめ-"&amp;BK5&amp;"-B",'選手データ（あやめ）'!E:L,4,0)</f>
        <v>江頭洋子</v>
      </c>
      <c r="BH5" s="419" t="s">
        <v>77</v>
      </c>
      <c r="BI5" s="420" t="str">
        <f>VLOOKUP("あやめ-"&amp;BK5&amp;"-A",'選手データ（あやめ）'!E:L,8,0)</f>
        <v>福岡</v>
      </c>
      <c r="BJ5" s="424" t="s">
        <v>78</v>
      </c>
      <c r="BK5" s="425">
        <v>111</v>
      </c>
    </row>
    <row r="6" spans="1:63" s="1" customFormat="1" ht="26.25" customHeight="1" thickBot="1">
      <c r="A6" s="421"/>
      <c r="B6" s="422"/>
      <c r="C6" s="423"/>
      <c r="D6" s="422"/>
      <c r="E6" s="419"/>
      <c r="F6" s="420">
        <f>IF(VLOOKUP("あやめ-"&amp;A5&amp;"-B",'選手データ（あやめ）'!E:L,8,0)=F5,"",VLOOKUP("あやめ-"&amp;A5&amp;"-B",'選手データ（あやめ）'!E:L,8,0))</f>
      </c>
      <c r="G6" s="424"/>
      <c r="H6" s="3"/>
      <c r="I6" s="274"/>
      <c r="J6" s="274"/>
      <c r="K6" s="344" t="s">
        <v>802</v>
      </c>
      <c r="L6" s="273"/>
      <c r="M6" s="273">
        <v>0</v>
      </c>
      <c r="N6" s="293"/>
      <c r="O6" s="274"/>
      <c r="P6" s="274"/>
      <c r="Q6" s="277"/>
      <c r="R6" s="277"/>
      <c r="S6" s="276">
        <v>1</v>
      </c>
      <c r="T6" s="277"/>
      <c r="U6" s="278">
        <v>1</v>
      </c>
      <c r="V6" s="278">
        <v>1</v>
      </c>
      <c r="W6" s="277"/>
      <c r="X6" s="3"/>
      <c r="Y6" s="422"/>
      <c r="Z6" s="423"/>
      <c r="AA6" s="422"/>
      <c r="AB6" s="419"/>
      <c r="AC6" s="420">
        <f>IF(VLOOKUP("あやめ-"&amp;AE5&amp;"-B",'選手データ（あやめ）'!E:L,8,0)=AC5,"",VLOOKUP("あやめ-"&amp;AE5&amp;"-B",'選手データ（あやめ）'!E:L,8,0))</f>
      </c>
      <c r="AD6" s="424"/>
      <c r="AE6" s="425"/>
      <c r="AF6" s="421"/>
      <c r="AG6" s="15"/>
      <c r="AH6" s="422"/>
      <c r="AI6" s="423"/>
      <c r="AJ6" s="422"/>
      <c r="AK6" s="419"/>
      <c r="AL6" s="420">
        <f>IF(VLOOKUP("あやめ-"&amp;AF5&amp;"-B",'選手データ（あやめ）'!E:L,8,0)=AL5,"",VLOOKUP("あやめ-"&amp;AF5&amp;"-B",'選手データ（あやめ）'!E:L,8,0))</f>
      </c>
      <c r="AM6" s="424"/>
      <c r="AN6" s="7"/>
      <c r="AO6" s="274"/>
      <c r="AP6" s="274"/>
      <c r="AQ6" s="273">
        <v>0</v>
      </c>
      <c r="AR6" s="273"/>
      <c r="AS6" s="273">
        <v>0</v>
      </c>
      <c r="AT6" s="183"/>
      <c r="AU6" s="167"/>
      <c r="AV6" s="167"/>
      <c r="AW6" s="168"/>
      <c r="AX6" s="168"/>
      <c r="AY6" s="230"/>
      <c r="AZ6" s="168"/>
      <c r="BA6" s="278">
        <v>3</v>
      </c>
      <c r="BB6" s="278">
        <v>1</v>
      </c>
      <c r="BC6" s="168"/>
      <c r="BD6" s="3"/>
      <c r="BE6" s="422"/>
      <c r="BF6" s="423"/>
      <c r="BG6" s="422"/>
      <c r="BH6" s="419"/>
      <c r="BI6" s="420">
        <f>IF(VLOOKUP("あやめ-"&amp;BK5&amp;"-B",'選手データ（あやめ）'!E:L,8,0)=BI5,"",VLOOKUP("あやめ-"&amp;BK5&amp;"-B",'選手データ（あやめ）'!E:L,8,0))</f>
      </c>
      <c r="BJ6" s="424"/>
      <c r="BK6" s="425"/>
    </row>
    <row r="7" spans="1:63" s="1" customFormat="1" ht="26.25" customHeight="1" thickTop="1">
      <c r="A7" s="15"/>
      <c r="B7" s="19"/>
      <c r="C7" s="20"/>
      <c r="D7" s="19"/>
      <c r="E7" s="13"/>
      <c r="F7" s="23"/>
      <c r="G7" s="12"/>
      <c r="H7" s="3"/>
      <c r="I7" s="274"/>
      <c r="J7" s="274"/>
      <c r="K7" s="274"/>
      <c r="L7" s="274"/>
      <c r="M7" s="274"/>
      <c r="N7" s="293"/>
      <c r="O7" s="274"/>
      <c r="P7" s="274"/>
      <c r="Q7" s="277"/>
      <c r="R7" s="277"/>
      <c r="S7" s="295"/>
      <c r="T7" s="277"/>
      <c r="U7" s="277">
        <v>2</v>
      </c>
      <c r="V7" s="277"/>
      <c r="W7" s="345" t="s">
        <v>802</v>
      </c>
      <c r="X7" s="3"/>
      <c r="Y7" s="422" t="str">
        <f>VLOOKUP("あやめ-"&amp;AE7&amp;"-A",'選手データ（あやめ）'!E:L,4,0)</f>
        <v>山下博美</v>
      </c>
      <c r="Z7" s="423" t="s">
        <v>76</v>
      </c>
      <c r="AA7" s="422" t="str">
        <f>VLOOKUP("あやめ-"&amp;AE7&amp;"-B",'選手データ（あやめ）'!E:L,4,0)</f>
        <v>満原滝代</v>
      </c>
      <c r="AB7" s="419" t="s">
        <v>77</v>
      </c>
      <c r="AC7" s="420" t="str">
        <f>VLOOKUP("あやめ-"&amp;AE7&amp;"-A",'選手データ（あやめ）'!E:L,8,0)</f>
        <v>熊本</v>
      </c>
      <c r="AD7" s="424" t="s">
        <v>78</v>
      </c>
      <c r="AE7" s="425">
        <v>25</v>
      </c>
      <c r="AF7" s="15"/>
      <c r="AG7" s="15"/>
      <c r="AH7" s="19"/>
      <c r="AI7" s="20"/>
      <c r="AJ7" s="19"/>
      <c r="AK7" s="13"/>
      <c r="AL7" s="21"/>
      <c r="AM7" s="12"/>
      <c r="AN7" s="7"/>
      <c r="AO7" s="167"/>
      <c r="AP7" s="167"/>
      <c r="AQ7" s="167"/>
      <c r="AR7" s="167"/>
      <c r="AS7" s="167"/>
      <c r="AT7" s="183"/>
      <c r="AU7" s="167"/>
      <c r="AV7" s="167"/>
      <c r="AW7" s="168"/>
      <c r="AX7" s="168"/>
      <c r="AY7" s="230"/>
      <c r="AZ7" s="168"/>
      <c r="BA7" s="277">
        <v>0</v>
      </c>
      <c r="BB7" s="277"/>
      <c r="BC7" s="168" t="s">
        <v>802</v>
      </c>
      <c r="BD7" s="4"/>
      <c r="BE7" s="422" t="str">
        <f>VLOOKUP("あやめ-"&amp;BK7&amp;"-A",'選手データ（あやめ）'!E:L,4,0)</f>
        <v>石川須奈枝</v>
      </c>
      <c r="BF7" s="423" t="s">
        <v>76</v>
      </c>
      <c r="BG7" s="422" t="str">
        <f>VLOOKUP("あやめ-"&amp;BK7&amp;"-B",'選手データ（あやめ）'!E:L,4,0)</f>
        <v>高橋よその</v>
      </c>
      <c r="BH7" s="419" t="s">
        <v>77</v>
      </c>
      <c r="BI7" s="420" t="str">
        <f>VLOOKUP("あやめ-"&amp;BK7&amp;"-A",'選手データ（あやめ）'!E:L,8,0)</f>
        <v>岩手</v>
      </c>
      <c r="BJ7" s="424" t="s">
        <v>78</v>
      </c>
      <c r="BK7" s="425">
        <v>112</v>
      </c>
    </row>
    <row r="8" spans="1:63" s="1" customFormat="1" ht="26.25" customHeight="1">
      <c r="A8" s="15"/>
      <c r="B8" s="19"/>
      <c r="C8" s="20"/>
      <c r="D8" s="19"/>
      <c r="E8" s="13"/>
      <c r="F8" s="24"/>
      <c r="G8" s="12"/>
      <c r="H8" s="3"/>
      <c r="I8" s="274"/>
      <c r="J8" s="274"/>
      <c r="K8" s="274"/>
      <c r="L8" s="274"/>
      <c r="M8" s="274"/>
      <c r="N8" s="293"/>
      <c r="O8" s="274"/>
      <c r="P8" s="274"/>
      <c r="Q8" s="277"/>
      <c r="R8" s="277"/>
      <c r="S8" s="295"/>
      <c r="T8" s="284"/>
      <c r="U8" s="296"/>
      <c r="V8" s="297"/>
      <c r="W8" s="296"/>
      <c r="X8" s="3"/>
      <c r="Y8" s="422"/>
      <c r="Z8" s="423"/>
      <c r="AA8" s="422"/>
      <c r="AB8" s="419"/>
      <c r="AC8" s="420">
        <f>IF(VLOOKUP("あやめ-"&amp;AE7&amp;"-B",'選手データ（あやめ）'!E:L,8,0)=AC7,"",VLOOKUP("あやめ-"&amp;AE7&amp;"-B",'選手データ（あやめ）'!E:L,8,0))</f>
      </c>
      <c r="AD8" s="424"/>
      <c r="AE8" s="425"/>
      <c r="AF8" s="15"/>
      <c r="AG8" s="15"/>
      <c r="AH8" s="19"/>
      <c r="AI8" s="20"/>
      <c r="AJ8" s="19"/>
      <c r="AK8" s="13"/>
      <c r="AL8" s="22"/>
      <c r="AM8" s="12"/>
      <c r="AN8" s="7"/>
      <c r="AO8" s="167"/>
      <c r="AP8" s="167"/>
      <c r="AQ8" s="167"/>
      <c r="AR8" s="167"/>
      <c r="AS8" s="167"/>
      <c r="AT8" s="183"/>
      <c r="AU8" s="167"/>
      <c r="AV8" s="167"/>
      <c r="AW8" s="168"/>
      <c r="AX8" s="168"/>
      <c r="AY8" s="230"/>
      <c r="AZ8" s="168"/>
      <c r="BA8" s="173"/>
      <c r="BB8" s="178"/>
      <c r="BC8" s="173"/>
      <c r="BD8" s="3"/>
      <c r="BE8" s="422"/>
      <c r="BF8" s="423"/>
      <c r="BG8" s="422"/>
      <c r="BH8" s="419"/>
      <c r="BI8" s="420">
        <f>IF(VLOOKUP("あやめ-"&amp;BK7&amp;"-B",'選手データ（あやめ）'!E:L,8,0)=BI7,"",VLOOKUP("あやめ-"&amp;BK7&amp;"-B",'選手データ（あやめ）'!E:L,8,0))</f>
      </c>
      <c r="BJ8" s="424"/>
      <c r="BK8" s="425"/>
    </row>
    <row r="9" spans="1:63" s="1" customFormat="1" ht="26.25" customHeight="1" thickBot="1">
      <c r="A9" s="15"/>
      <c r="B9" s="19"/>
      <c r="C9" s="20"/>
      <c r="D9" s="19"/>
      <c r="E9" s="13"/>
      <c r="F9" s="23"/>
      <c r="G9" s="12"/>
      <c r="H9" s="3"/>
      <c r="I9" s="274"/>
      <c r="J9" s="274"/>
      <c r="K9" s="274"/>
      <c r="L9" s="274"/>
      <c r="M9" s="274"/>
      <c r="N9" s="293"/>
      <c r="O9" s="274"/>
      <c r="P9" s="274"/>
      <c r="Q9" s="277"/>
      <c r="R9" s="277"/>
      <c r="S9" s="295"/>
      <c r="T9" s="298"/>
      <c r="U9" s="287"/>
      <c r="V9" s="288">
        <v>1</v>
      </c>
      <c r="W9" s="287"/>
      <c r="X9" s="3"/>
      <c r="Y9" s="422" t="str">
        <f>VLOOKUP("あやめ-"&amp;AE9&amp;"-A",'選手データ（あやめ）'!E:L,4,0)</f>
        <v>三村里美</v>
      </c>
      <c r="Z9" s="423" t="s">
        <v>76</v>
      </c>
      <c r="AA9" s="422" t="str">
        <f>VLOOKUP("あやめ-"&amp;AE9&amp;"-B",'選手データ（あやめ）'!E:L,4,0)</f>
        <v>香月美千子</v>
      </c>
      <c r="AB9" s="419" t="s">
        <v>77</v>
      </c>
      <c r="AC9" s="420" t="str">
        <f>VLOOKUP("あやめ-"&amp;AE9&amp;"-A",'選手データ（あやめ）'!E:L,8,0)</f>
        <v>兵庫</v>
      </c>
      <c r="AD9" s="424" t="s">
        <v>78</v>
      </c>
      <c r="AE9" s="425">
        <v>26</v>
      </c>
      <c r="AF9" s="15"/>
      <c r="AG9" s="15"/>
      <c r="AH9" s="19"/>
      <c r="AI9" s="20"/>
      <c r="AJ9" s="19"/>
      <c r="AK9" s="13"/>
      <c r="AL9" s="21"/>
      <c r="AM9" s="12"/>
      <c r="AN9" s="7"/>
      <c r="AO9" s="167"/>
      <c r="AP9" s="167"/>
      <c r="AQ9" s="167"/>
      <c r="AR9" s="167"/>
      <c r="AS9" s="167"/>
      <c r="AT9" s="183"/>
      <c r="AU9" s="167"/>
      <c r="AV9" s="167"/>
      <c r="AW9" s="168"/>
      <c r="AX9" s="168"/>
      <c r="AY9" s="230"/>
      <c r="AZ9" s="168"/>
      <c r="BA9" s="172"/>
      <c r="BB9" s="277">
        <v>0</v>
      </c>
      <c r="BC9" s="294"/>
      <c r="BD9" s="3"/>
      <c r="BE9" s="422" t="str">
        <f>VLOOKUP("あやめ-"&amp;BK9&amp;"-A",'選手データ（あやめ）'!E:L,4,0)</f>
        <v>長谷川節子</v>
      </c>
      <c r="BF9" s="423" t="s">
        <v>87</v>
      </c>
      <c r="BG9" s="422" t="str">
        <f>VLOOKUP("あやめ-"&amp;BK9&amp;"-B",'選手データ（あやめ）'!E:L,4,0)</f>
        <v>久保田洋子</v>
      </c>
      <c r="BH9" s="419" t="s">
        <v>88</v>
      </c>
      <c r="BI9" s="21" t="str">
        <f>VLOOKUP("あやめ-"&amp;BK9&amp;"-A",'選手データ（あやめ）'!E:L,8,0)</f>
        <v>京都</v>
      </c>
      <c r="BJ9" s="424" t="s">
        <v>89</v>
      </c>
      <c r="BK9" s="425">
        <v>113</v>
      </c>
    </row>
    <row r="10" spans="1:63" s="1" customFormat="1" ht="26.25" customHeight="1" thickTop="1">
      <c r="A10" s="15"/>
      <c r="B10" s="19"/>
      <c r="C10" s="20"/>
      <c r="D10" s="19"/>
      <c r="E10" s="13"/>
      <c r="F10" s="24"/>
      <c r="G10" s="12"/>
      <c r="H10" s="3"/>
      <c r="I10" s="274"/>
      <c r="J10" s="274"/>
      <c r="K10" s="274"/>
      <c r="L10" s="274"/>
      <c r="M10" s="274"/>
      <c r="N10" s="293"/>
      <c r="O10" s="274"/>
      <c r="P10" s="274"/>
      <c r="Q10" s="277"/>
      <c r="R10" s="277"/>
      <c r="S10" s="290"/>
      <c r="T10" s="299">
        <v>3</v>
      </c>
      <c r="U10" s="296"/>
      <c r="V10" s="291"/>
      <c r="W10" s="300">
        <v>0</v>
      </c>
      <c r="X10" s="3"/>
      <c r="Y10" s="422"/>
      <c r="Z10" s="423"/>
      <c r="AA10" s="422"/>
      <c r="AB10" s="419"/>
      <c r="AC10" s="420">
        <f>IF(VLOOKUP("あやめ-"&amp;AE9&amp;"-B",'選手データ（あやめ）'!E:L,8,0)=AC9,"",VLOOKUP("あやめ-"&amp;AE9&amp;"-B",'選手データ（あやめ）'!E:L,8,0))</f>
      </c>
      <c r="AD10" s="424"/>
      <c r="AE10" s="425"/>
      <c r="AF10" s="15"/>
      <c r="AG10" s="15"/>
      <c r="AH10" s="19"/>
      <c r="AI10" s="20"/>
      <c r="AJ10" s="19"/>
      <c r="AK10" s="13"/>
      <c r="AL10" s="22"/>
      <c r="AM10" s="12"/>
      <c r="AN10" s="7"/>
      <c r="AO10" s="167"/>
      <c r="AP10" s="167"/>
      <c r="AQ10" s="167"/>
      <c r="AR10" s="167"/>
      <c r="AS10" s="167"/>
      <c r="AT10" s="183"/>
      <c r="AU10" s="167"/>
      <c r="AV10" s="167"/>
      <c r="AW10" s="168"/>
      <c r="AX10" s="168"/>
      <c r="AY10" s="172"/>
      <c r="AZ10" s="233" t="s">
        <v>802</v>
      </c>
      <c r="BA10" s="178"/>
      <c r="BB10" s="291"/>
      <c r="BC10" s="300">
        <v>1</v>
      </c>
      <c r="BD10" s="3"/>
      <c r="BE10" s="422"/>
      <c r="BF10" s="423"/>
      <c r="BG10" s="422"/>
      <c r="BH10" s="419"/>
      <c r="BI10" s="22" t="str">
        <f>IF(VLOOKUP("あやめ-"&amp;BK9&amp;"-B",'選手データ（あやめ）'!E:L,8,0)=BI9,"",VLOOKUP("あやめ-"&amp;BK9&amp;"-B",'選手データ（あやめ）'!E:L,8,0))</f>
        <v>長野</v>
      </c>
      <c r="BJ10" s="424"/>
      <c r="BK10" s="425"/>
    </row>
    <row r="11" spans="1:63" s="1" customFormat="1" ht="26.25" customHeight="1" thickBot="1">
      <c r="A11" s="421"/>
      <c r="B11" s="422"/>
      <c r="C11" s="423"/>
      <c r="D11" s="422"/>
      <c r="E11" s="419"/>
      <c r="F11" s="23"/>
      <c r="G11" s="424"/>
      <c r="H11" s="3"/>
      <c r="I11" s="274"/>
      <c r="J11" s="274"/>
      <c r="K11" s="274"/>
      <c r="L11" s="274"/>
      <c r="M11" s="274"/>
      <c r="N11" s="293"/>
      <c r="O11" s="274"/>
      <c r="P11" s="274"/>
      <c r="Q11" s="277"/>
      <c r="R11" s="277"/>
      <c r="S11" s="290"/>
      <c r="T11" s="283"/>
      <c r="U11" s="301"/>
      <c r="V11" s="302"/>
      <c r="W11" s="280"/>
      <c r="X11" s="4"/>
      <c r="Y11" s="422" t="str">
        <f>VLOOKUP("あやめ-"&amp;AE11&amp;"-A",'選手データ（あやめ）'!E:L,4,0)</f>
        <v>玉井満子</v>
      </c>
      <c r="Z11" s="423" t="s">
        <v>76</v>
      </c>
      <c r="AA11" s="422" t="str">
        <f>VLOOKUP("あやめ-"&amp;AE11&amp;"-B",'選手データ（あやめ）'!E:L,4,0)</f>
        <v>桑原弘子</v>
      </c>
      <c r="AB11" s="419" t="s">
        <v>77</v>
      </c>
      <c r="AC11" s="420" t="str">
        <f>VLOOKUP("あやめ-"&amp;AE11&amp;"-A",'選手データ（あやめ）'!E:L,8,0)</f>
        <v>香川</v>
      </c>
      <c r="AD11" s="424" t="s">
        <v>78</v>
      </c>
      <c r="AE11" s="425">
        <v>27</v>
      </c>
      <c r="AF11" s="421"/>
      <c r="AG11" s="15"/>
      <c r="AH11" s="422"/>
      <c r="AI11" s="423"/>
      <c r="AJ11" s="422"/>
      <c r="AK11" s="419"/>
      <c r="AL11" s="21"/>
      <c r="AM11" s="424"/>
      <c r="AN11" s="7"/>
      <c r="AO11" s="167"/>
      <c r="AP11" s="167"/>
      <c r="AQ11" s="167"/>
      <c r="AR11" s="167"/>
      <c r="AS11" s="167"/>
      <c r="AT11" s="183"/>
      <c r="AU11" s="167"/>
      <c r="AV11" s="167"/>
      <c r="AW11" s="168"/>
      <c r="AX11" s="168"/>
      <c r="AY11" s="172"/>
      <c r="AZ11" s="216"/>
      <c r="BA11" s="219"/>
      <c r="BB11" s="220"/>
      <c r="BC11" s="218"/>
      <c r="BE11" s="422" t="str">
        <f>VLOOKUP("あやめ-"&amp;BK11&amp;"-A",'選手データ（あやめ）'!E:L,4,0)</f>
        <v>岡村洋子</v>
      </c>
      <c r="BF11" s="423" t="s">
        <v>87</v>
      </c>
      <c r="BG11" s="422" t="str">
        <f>VLOOKUP("あやめ-"&amp;BK11&amp;"-B",'選手データ（あやめ）'!E:L,4,0)</f>
        <v>菊地明子</v>
      </c>
      <c r="BH11" s="419" t="s">
        <v>88</v>
      </c>
      <c r="BI11" s="21" t="str">
        <f>VLOOKUP("あやめ-"&amp;BK11&amp;"-A",'選手データ（あやめ）'!E:L,8,0)</f>
        <v>高知</v>
      </c>
      <c r="BJ11" s="424" t="s">
        <v>89</v>
      </c>
      <c r="BK11" s="425">
        <v>114</v>
      </c>
    </row>
    <row r="12" spans="1:63" s="1" customFormat="1" ht="26.25" customHeight="1" thickTop="1">
      <c r="A12" s="421"/>
      <c r="B12" s="422"/>
      <c r="C12" s="423"/>
      <c r="D12" s="422"/>
      <c r="E12" s="419"/>
      <c r="F12" s="24"/>
      <c r="G12" s="424"/>
      <c r="H12" s="3"/>
      <c r="I12" s="274"/>
      <c r="J12" s="274"/>
      <c r="K12" s="274"/>
      <c r="L12" s="274"/>
      <c r="M12" s="274"/>
      <c r="N12" s="293"/>
      <c r="O12" s="274"/>
      <c r="P12" s="274"/>
      <c r="Q12" s="277"/>
      <c r="R12" s="277"/>
      <c r="S12" s="290"/>
      <c r="T12" s="277"/>
      <c r="U12" s="350" t="s">
        <v>802</v>
      </c>
      <c r="V12" s="350" t="s">
        <v>802</v>
      </c>
      <c r="W12" s="277"/>
      <c r="X12" s="3"/>
      <c r="Y12" s="422"/>
      <c r="Z12" s="423"/>
      <c r="AA12" s="422"/>
      <c r="AB12" s="419"/>
      <c r="AC12" s="420">
        <f>IF(VLOOKUP("あやめ-"&amp;AE11&amp;"-B",'選手データ（あやめ）'!E:L,8,0)=AC11,"",VLOOKUP("あやめ-"&amp;AE11&amp;"-B",'選手データ（あやめ）'!E:L,8,0))</f>
      </c>
      <c r="AD12" s="424"/>
      <c r="AE12" s="425"/>
      <c r="AF12" s="421"/>
      <c r="AG12" s="15"/>
      <c r="AH12" s="422"/>
      <c r="AI12" s="423"/>
      <c r="AJ12" s="422"/>
      <c r="AK12" s="419"/>
      <c r="AL12" s="22"/>
      <c r="AM12" s="424"/>
      <c r="AN12" s="7"/>
      <c r="AO12" s="167"/>
      <c r="AP12" s="167"/>
      <c r="AQ12" s="167"/>
      <c r="AR12" s="167"/>
      <c r="AS12" s="167"/>
      <c r="AT12" s="183"/>
      <c r="AU12" s="167"/>
      <c r="AV12" s="167"/>
      <c r="AW12" s="168"/>
      <c r="AX12" s="168"/>
      <c r="AY12" s="172"/>
      <c r="AZ12" s="205"/>
      <c r="BA12" s="258" t="s">
        <v>802</v>
      </c>
      <c r="BB12" s="258" t="s">
        <v>802</v>
      </c>
      <c r="BC12" s="205"/>
      <c r="BE12" s="422"/>
      <c r="BF12" s="423"/>
      <c r="BG12" s="422"/>
      <c r="BH12" s="419"/>
      <c r="BI12" s="22" t="str">
        <f>IF(VLOOKUP("あやめ-"&amp;BK11&amp;"-B",'選手データ（あやめ）'!E:L,8,0)=BI11,"",VLOOKUP("あやめ-"&amp;BK11&amp;"-B",'選手データ（あやめ）'!E:L,8,0))</f>
        <v>愛媛</v>
      </c>
      <c r="BJ12" s="424"/>
      <c r="BK12" s="425"/>
    </row>
    <row r="13" spans="1:63" s="1" customFormat="1" ht="26.25" customHeight="1" thickBot="1">
      <c r="A13" s="421">
        <v>4</v>
      </c>
      <c r="B13" s="422" t="str">
        <f>VLOOKUP("あやめ-"&amp;A13&amp;"-A",'選手データ（あやめ）'!E:L,4,0)</f>
        <v>大城啓子</v>
      </c>
      <c r="C13" s="423" t="s">
        <v>87</v>
      </c>
      <c r="D13" s="422" t="str">
        <f>VLOOKUP("あやめ-"&amp;A13&amp;"-B",'選手データ（あやめ）'!E:L,4,0)</f>
        <v>越川起代子</v>
      </c>
      <c r="E13" s="419" t="s">
        <v>88</v>
      </c>
      <c r="F13" s="23" t="str">
        <f>VLOOKUP("あやめ-"&amp;A13&amp;"-A",'選手データ（あやめ）'!E:L,8,0)</f>
        <v>東京</v>
      </c>
      <c r="G13" s="424" t="s">
        <v>89</v>
      </c>
      <c r="H13" s="3"/>
      <c r="I13" s="342" t="s">
        <v>802</v>
      </c>
      <c r="J13" s="342"/>
      <c r="K13" s="342"/>
      <c r="L13" s="342" t="s">
        <v>802</v>
      </c>
      <c r="M13" s="274"/>
      <c r="N13" s="293"/>
      <c r="O13" s="286">
        <v>2</v>
      </c>
      <c r="P13" s="274"/>
      <c r="Q13" s="277"/>
      <c r="R13" s="351" t="s">
        <v>802</v>
      </c>
      <c r="S13" s="352"/>
      <c r="T13" s="345"/>
      <c r="U13" s="346" t="s">
        <v>802</v>
      </c>
      <c r="V13" s="346"/>
      <c r="W13" s="346" t="s">
        <v>802</v>
      </c>
      <c r="X13" s="4"/>
      <c r="Y13" s="422" t="str">
        <f>VLOOKUP("あやめ-"&amp;AE13&amp;"-A",'選手データ（あやめ）'!E:L,4,0)</f>
        <v>皆田和子</v>
      </c>
      <c r="Z13" s="423" t="s">
        <v>76</v>
      </c>
      <c r="AA13" s="422" t="str">
        <f>VLOOKUP("あやめ-"&amp;AE13&amp;"-B",'選手データ（あやめ）'!E:L,4,0)</f>
        <v>加古正子</v>
      </c>
      <c r="AB13" s="419" t="s">
        <v>77</v>
      </c>
      <c r="AC13" s="420" t="str">
        <f>VLOOKUP("あやめ-"&amp;AE13&amp;"-A",'選手データ（あやめ）'!E:L,8,0)</f>
        <v>広島</v>
      </c>
      <c r="AD13" s="424" t="s">
        <v>78</v>
      </c>
      <c r="AE13" s="425">
        <v>28</v>
      </c>
      <c r="AF13" s="421">
        <v>91</v>
      </c>
      <c r="AG13" s="15"/>
      <c r="AH13" s="422" t="str">
        <f>VLOOKUP("あやめ-"&amp;AF13&amp;"-A",'選手データ（あやめ）'!E:L,4,0)</f>
        <v>音田登美子</v>
      </c>
      <c r="AI13" s="423" t="s">
        <v>87</v>
      </c>
      <c r="AJ13" s="422" t="str">
        <f>VLOOKUP("あやめ-"&amp;AF13&amp;"-B",'選手データ（あやめ）'!E:L,4,0)</f>
        <v>野津ひで子</v>
      </c>
      <c r="AK13" s="419" t="s">
        <v>88</v>
      </c>
      <c r="AL13" s="21" t="str">
        <f>VLOOKUP("あやめ-"&amp;AF13&amp;"-A",'選手データ（あやめ）'!E:L,8,0)</f>
        <v>鳥取</v>
      </c>
      <c r="AM13" s="424" t="s">
        <v>89</v>
      </c>
      <c r="AN13" s="7"/>
      <c r="AO13" s="274">
        <v>1</v>
      </c>
      <c r="AP13" s="167"/>
      <c r="AQ13" s="167"/>
      <c r="AR13" s="167" t="s">
        <v>802</v>
      </c>
      <c r="AS13" s="167"/>
      <c r="AT13" s="183"/>
      <c r="AU13" s="226" t="s">
        <v>802</v>
      </c>
      <c r="AV13" s="167"/>
      <c r="AW13" s="277"/>
      <c r="AX13" s="303">
        <v>0</v>
      </c>
      <c r="AY13" s="172"/>
      <c r="AZ13" s="168"/>
      <c r="BA13" s="168" t="s">
        <v>802</v>
      </c>
      <c r="BB13" s="218"/>
      <c r="BC13" s="218" t="s">
        <v>802</v>
      </c>
      <c r="BD13" s="4"/>
      <c r="BE13" s="422" t="str">
        <f>VLOOKUP("あやめ-"&amp;BK13&amp;"-A",'選手データ（あやめ）'!E:L,4,0)</f>
        <v>生和和子</v>
      </c>
      <c r="BF13" s="423" t="s">
        <v>76</v>
      </c>
      <c r="BG13" s="422" t="str">
        <f>VLOOKUP("あやめ-"&amp;BK13&amp;"-B",'選手データ（あやめ）'!E:L,4,0)</f>
        <v>原田達子</v>
      </c>
      <c r="BH13" s="419" t="s">
        <v>77</v>
      </c>
      <c r="BI13" s="420" t="str">
        <f>VLOOKUP("あやめ-"&amp;BK13&amp;"-A",'選手データ（あやめ）'!E:L,8,0)</f>
        <v>島根</v>
      </c>
      <c r="BJ13" s="424" t="s">
        <v>78</v>
      </c>
      <c r="BK13" s="425">
        <v>115</v>
      </c>
    </row>
    <row r="14" spans="1:63" s="1" customFormat="1" ht="26.25" customHeight="1" thickTop="1">
      <c r="A14" s="421"/>
      <c r="B14" s="422"/>
      <c r="C14" s="423"/>
      <c r="D14" s="422"/>
      <c r="E14" s="419"/>
      <c r="F14" s="24" t="str">
        <f>IF(VLOOKUP("あやめ-"&amp;A13&amp;"-B",'選手データ（あやめ）'!E:L,8,0)=F13,"",VLOOKUP("あやめ-"&amp;A13&amp;"-B",'選手データ（あやめ）'!E:L,8,0))</f>
        <v>埼玉</v>
      </c>
      <c r="G14" s="424"/>
      <c r="H14" s="3"/>
      <c r="I14" s="274"/>
      <c r="J14" s="304"/>
      <c r="K14" s="274"/>
      <c r="L14" s="282"/>
      <c r="M14" s="274"/>
      <c r="N14" s="281"/>
      <c r="O14" s="305"/>
      <c r="P14" s="274"/>
      <c r="Q14" s="283"/>
      <c r="R14" s="306"/>
      <c r="S14" s="277"/>
      <c r="T14" s="283"/>
      <c r="U14" s="277"/>
      <c r="V14" s="284"/>
      <c r="W14" s="277"/>
      <c r="X14" s="3"/>
      <c r="Y14" s="422"/>
      <c r="Z14" s="423"/>
      <c r="AA14" s="422"/>
      <c r="AB14" s="419"/>
      <c r="AC14" s="420">
        <f>IF(VLOOKUP("あやめ-"&amp;AE13&amp;"-B",'選手データ（あやめ）'!E:L,8,0)=AC13,"",VLOOKUP("あやめ-"&amp;AE13&amp;"-B",'選手データ（あやめ）'!E:L,8,0))</f>
      </c>
      <c r="AD14" s="424"/>
      <c r="AE14" s="425"/>
      <c r="AF14" s="421"/>
      <c r="AG14" s="15"/>
      <c r="AH14" s="422"/>
      <c r="AI14" s="423"/>
      <c r="AJ14" s="422"/>
      <c r="AK14" s="419"/>
      <c r="AL14" s="22" t="str">
        <f>IF(VLOOKUP("あやめ-"&amp;AF13&amp;"-B",'選手データ（あやめ）'!E:L,8,0)=AL13,"",VLOOKUP("あやめ-"&amp;AF13&amp;"-B",'選手データ（あやめ）'!E:L,8,0))</f>
        <v>島根</v>
      </c>
      <c r="AM14" s="424"/>
      <c r="AN14" s="7"/>
      <c r="AO14" s="185"/>
      <c r="AP14" s="186"/>
      <c r="AQ14" s="185"/>
      <c r="AR14" s="187"/>
      <c r="AS14" s="167"/>
      <c r="AT14" s="215"/>
      <c r="AU14" s="167"/>
      <c r="AV14" s="245"/>
      <c r="AW14" s="277"/>
      <c r="AX14" s="320"/>
      <c r="AY14" s="168"/>
      <c r="AZ14" s="216"/>
      <c r="BA14" s="203"/>
      <c r="BB14" s="168"/>
      <c r="BC14" s="172"/>
      <c r="BD14" s="3"/>
      <c r="BE14" s="422"/>
      <c r="BF14" s="423"/>
      <c r="BG14" s="422"/>
      <c r="BH14" s="419"/>
      <c r="BI14" s="420">
        <f>IF(VLOOKUP("あやめ-"&amp;BK13&amp;"-B",'選手データ（あやめ）'!E:L,8,0)=BI13,"",VLOOKUP("あやめ-"&amp;BK13&amp;"-B",'選手データ（あやめ）'!E:L,8,0))</f>
      </c>
      <c r="BJ14" s="424"/>
      <c r="BK14" s="425"/>
    </row>
    <row r="15" spans="1:63" s="1" customFormat="1" ht="26.25" customHeight="1" thickBot="1">
      <c r="A15" s="421">
        <v>5</v>
      </c>
      <c r="B15" s="422" t="str">
        <f>VLOOKUP("あやめ-"&amp;A15&amp;"-A",'選手データ（あやめ）'!E:L,4,0)</f>
        <v>渡辺幸子</v>
      </c>
      <c r="C15" s="423" t="s">
        <v>87</v>
      </c>
      <c r="D15" s="422" t="str">
        <f>VLOOKUP("あやめ-"&amp;A15&amp;"-B",'選手データ（あやめ）'!E:L,4,0)</f>
        <v>谷　万里子</v>
      </c>
      <c r="E15" s="419" t="s">
        <v>88</v>
      </c>
      <c r="F15" s="420" t="str">
        <f>VLOOKUP("あやめ-"&amp;A15&amp;"-A",'選手データ（あやめ）'!E:L,8,0)</f>
        <v>奈良</v>
      </c>
      <c r="G15" s="424" t="s">
        <v>89</v>
      </c>
      <c r="H15" s="3"/>
      <c r="I15" s="272"/>
      <c r="J15" s="292">
        <v>0</v>
      </c>
      <c r="K15" s="272"/>
      <c r="L15" s="285"/>
      <c r="M15" s="286"/>
      <c r="N15" s="354" t="s">
        <v>802</v>
      </c>
      <c r="O15" s="281"/>
      <c r="P15" s="274"/>
      <c r="Q15" s="283"/>
      <c r="R15" s="283"/>
      <c r="S15" s="277"/>
      <c r="T15" s="276">
        <v>1</v>
      </c>
      <c r="U15" s="287"/>
      <c r="V15" s="288">
        <v>1</v>
      </c>
      <c r="W15" s="287">
        <v>1</v>
      </c>
      <c r="X15" s="4"/>
      <c r="Y15" s="422" t="str">
        <f>VLOOKUP("あやめ-"&amp;AE15&amp;"-A",'選手データ（あやめ）'!E:L,4,0)</f>
        <v>木島栄子</v>
      </c>
      <c r="Z15" s="423" t="s">
        <v>76</v>
      </c>
      <c r="AA15" s="422" t="str">
        <f>VLOOKUP("あやめ-"&amp;AE15&amp;"-B",'選手データ（あやめ）'!E:L,4,0)</f>
        <v>五十嵐トミ</v>
      </c>
      <c r="AB15" s="419" t="s">
        <v>77</v>
      </c>
      <c r="AC15" s="420" t="str">
        <f>VLOOKUP("あやめ-"&amp;AE15&amp;"-A",'選手データ（あやめ）'!E:L,8,0)</f>
        <v>宮城</v>
      </c>
      <c r="AD15" s="424" t="s">
        <v>78</v>
      </c>
      <c r="AE15" s="425">
        <v>29</v>
      </c>
      <c r="AF15" s="421">
        <v>92</v>
      </c>
      <c r="AG15" s="15"/>
      <c r="AH15" s="422" t="str">
        <f>VLOOKUP("あやめ-"&amp;AF15&amp;"-A",'選手データ（あやめ）'!E:L,4,0)</f>
        <v>豊島多喜子</v>
      </c>
      <c r="AI15" s="423" t="s">
        <v>87</v>
      </c>
      <c r="AJ15" s="422" t="str">
        <f>VLOOKUP("あやめ-"&amp;AF15&amp;"-B",'選手データ（あやめ）'!E:L,4,0)</f>
        <v>古川幸代</v>
      </c>
      <c r="AK15" s="419" t="s">
        <v>88</v>
      </c>
      <c r="AL15" s="420" t="str">
        <f>VLOOKUP("あやめ-"&amp;AF15&amp;"-A",'選手データ（あやめ）'!E:L,8,0)</f>
        <v>大阪</v>
      </c>
      <c r="AM15" s="424" t="s">
        <v>89</v>
      </c>
      <c r="AN15" s="7"/>
      <c r="AO15" s="211"/>
      <c r="AP15" s="226" t="s">
        <v>802</v>
      </c>
      <c r="AQ15" s="211"/>
      <c r="AR15" s="263"/>
      <c r="AS15" s="279">
        <v>1</v>
      </c>
      <c r="AT15" s="215"/>
      <c r="AU15" s="167"/>
      <c r="AV15" s="245"/>
      <c r="AW15" s="277"/>
      <c r="AX15" s="322"/>
      <c r="AY15" s="168"/>
      <c r="AZ15" s="276">
        <v>0</v>
      </c>
      <c r="BA15" s="287"/>
      <c r="BB15" s="287">
        <v>0</v>
      </c>
      <c r="BC15" s="294"/>
      <c r="BD15" s="4"/>
      <c r="BE15" s="422" t="str">
        <f>VLOOKUP("あやめ-"&amp;BK15&amp;"-A",'選手データ（あやめ）'!E:L,4,0)</f>
        <v>吉村ひろみ</v>
      </c>
      <c r="BF15" s="423" t="s">
        <v>76</v>
      </c>
      <c r="BG15" s="422" t="str">
        <f>VLOOKUP("あやめ-"&amp;BK15&amp;"-B",'選手データ（あやめ）'!E:L,4,0)</f>
        <v>正楽和代</v>
      </c>
      <c r="BH15" s="419" t="s">
        <v>77</v>
      </c>
      <c r="BI15" s="420" t="str">
        <f>VLOOKUP("あやめ-"&amp;BK15&amp;"-A",'選手データ（あやめ）'!E:L,8,0)</f>
        <v>奈良</v>
      </c>
      <c r="BJ15" s="424" t="s">
        <v>78</v>
      </c>
      <c r="BK15" s="425">
        <v>116</v>
      </c>
    </row>
    <row r="16" spans="1:63" s="1" customFormat="1" ht="26.25" customHeight="1" thickTop="1">
      <c r="A16" s="421"/>
      <c r="B16" s="422"/>
      <c r="C16" s="423"/>
      <c r="D16" s="422"/>
      <c r="E16" s="419"/>
      <c r="F16" s="420">
        <f>IF(VLOOKUP("あやめ-"&amp;A15&amp;"-B",'選手データ（あやめ）'!E:L,8,0)=F15,"",VLOOKUP("あやめ-"&amp;A15&amp;"-B",'選手データ（あやめ）'!E:L,8,0))</f>
      </c>
      <c r="G16" s="424"/>
      <c r="H16" s="3"/>
      <c r="I16" s="307">
        <v>3</v>
      </c>
      <c r="J16" s="274"/>
      <c r="K16" s="275"/>
      <c r="L16" s="289"/>
      <c r="M16" s="282"/>
      <c r="N16" s="281"/>
      <c r="O16" s="281"/>
      <c r="P16" s="274"/>
      <c r="Q16" s="283"/>
      <c r="R16" s="283"/>
      <c r="S16" s="277"/>
      <c r="T16" s="308"/>
      <c r="U16" s="290"/>
      <c r="V16" s="291"/>
      <c r="W16" s="277"/>
      <c r="X16" s="3"/>
      <c r="Y16" s="422"/>
      <c r="Z16" s="423"/>
      <c r="AA16" s="422"/>
      <c r="AB16" s="419"/>
      <c r="AC16" s="420">
        <f>IF(VLOOKUP("あやめ-"&amp;AE15&amp;"-B",'選手データ（あやめ）'!E:L,8,0)=AC15,"",VLOOKUP("あやめ-"&amp;AE15&amp;"-B",'選手データ（あやめ）'!E:L,8,0))</f>
      </c>
      <c r="AD16" s="424"/>
      <c r="AE16" s="425"/>
      <c r="AF16" s="421"/>
      <c r="AG16" s="15"/>
      <c r="AH16" s="422"/>
      <c r="AI16" s="423"/>
      <c r="AJ16" s="422"/>
      <c r="AK16" s="419"/>
      <c r="AL16" s="420">
        <f>IF(VLOOKUP("あやめ-"&amp;AF15&amp;"-B",'選手データ（あやめ）'!E:L,8,0)=AL15,"",VLOOKUP("あやめ-"&amp;AF15&amp;"-B",'選手データ（あやめ）'!E:L,8,0))</f>
      </c>
      <c r="AM16" s="424"/>
      <c r="AN16" s="7"/>
      <c r="AO16" s="197" t="s">
        <v>802</v>
      </c>
      <c r="AP16" s="167"/>
      <c r="AQ16" s="190"/>
      <c r="AR16" s="183"/>
      <c r="AS16" s="183"/>
      <c r="AT16" s="215"/>
      <c r="AU16" s="167"/>
      <c r="AV16" s="245"/>
      <c r="AW16" s="168"/>
      <c r="AX16" s="230"/>
      <c r="AY16" s="168"/>
      <c r="AZ16" s="295"/>
      <c r="BA16" s="291"/>
      <c r="BB16" s="291"/>
      <c r="BC16" s="300">
        <v>0</v>
      </c>
      <c r="BD16" s="3"/>
      <c r="BE16" s="422"/>
      <c r="BF16" s="423"/>
      <c r="BG16" s="422"/>
      <c r="BH16" s="419"/>
      <c r="BI16" s="420">
        <f>IF(VLOOKUP("あやめ-"&amp;BK15&amp;"-B",'選手データ（あやめ）'!E:L,8,0)=BI15,"",VLOOKUP("あやめ-"&amp;BK15&amp;"-B",'選手データ（あやめ）'!E:L,8,0))</f>
      </c>
      <c r="BJ16" s="424"/>
      <c r="BK16" s="425"/>
    </row>
    <row r="17" spans="1:63" s="1" customFormat="1" ht="26.25" customHeight="1">
      <c r="A17" s="421">
        <v>6</v>
      </c>
      <c r="B17" s="422" t="str">
        <f>VLOOKUP("あやめ-"&amp;A17&amp;"-A",'選手データ（あやめ）'!E:L,4,0)</f>
        <v>香田悦子</v>
      </c>
      <c r="C17" s="423" t="s">
        <v>87</v>
      </c>
      <c r="D17" s="422" t="str">
        <f>VLOOKUP("あやめ-"&amp;A17&amp;"-B",'選手データ（あやめ）'!E:L,4,0)</f>
        <v>真栄里ワカ子</v>
      </c>
      <c r="E17" s="419" t="s">
        <v>88</v>
      </c>
      <c r="F17" s="23" t="str">
        <f>VLOOKUP("あやめ-"&amp;A17&amp;"-A",'選手データ（あやめ）'!E:L,8,0)</f>
        <v>福岡</v>
      </c>
      <c r="G17" s="424" t="s">
        <v>89</v>
      </c>
      <c r="H17" s="3"/>
      <c r="I17" s="272"/>
      <c r="J17" s="272"/>
      <c r="K17" s="292"/>
      <c r="L17" s="271"/>
      <c r="M17" s="293"/>
      <c r="N17" s="281"/>
      <c r="O17" s="281"/>
      <c r="P17" s="274"/>
      <c r="Q17" s="283"/>
      <c r="R17" s="283"/>
      <c r="S17" s="277"/>
      <c r="T17" s="290"/>
      <c r="U17" s="294"/>
      <c r="V17" s="294"/>
      <c r="W17" s="287"/>
      <c r="X17" s="4"/>
      <c r="Y17" s="422" t="str">
        <f>VLOOKUP("あやめ-"&amp;AE17&amp;"-A",'選手データ（あやめ）'!E:L,4,0)</f>
        <v>和田和子</v>
      </c>
      <c r="Z17" s="423" t="s">
        <v>76</v>
      </c>
      <c r="AA17" s="422" t="str">
        <f>VLOOKUP("あやめ-"&amp;AE17&amp;"-B",'選手データ（あやめ）'!E:L,4,0)</f>
        <v>中井巨児</v>
      </c>
      <c r="AB17" s="419" t="s">
        <v>77</v>
      </c>
      <c r="AC17" s="420" t="str">
        <f>VLOOKUP("あやめ-"&amp;AE17&amp;"-A",'選手データ（あやめ）'!E:L,8,0)</f>
        <v>大阪</v>
      </c>
      <c r="AD17" s="424" t="s">
        <v>78</v>
      </c>
      <c r="AE17" s="425">
        <v>30</v>
      </c>
      <c r="AF17" s="421">
        <v>93</v>
      </c>
      <c r="AG17" s="15"/>
      <c r="AH17" s="422" t="str">
        <f>VLOOKUP("あやめ-"&amp;AF17&amp;"-A",'選手データ（あやめ）'!E:L,4,0)</f>
        <v>鈴木彰子</v>
      </c>
      <c r="AI17" s="423" t="s">
        <v>87</v>
      </c>
      <c r="AJ17" s="422" t="str">
        <f>VLOOKUP("あやめ-"&amp;AF17&amp;"-B",'選手データ（あやめ）'!E:L,4,0)</f>
        <v>田中　　操</v>
      </c>
      <c r="AK17" s="419" t="s">
        <v>88</v>
      </c>
      <c r="AL17" s="420" t="str">
        <f>VLOOKUP("あやめ-"&amp;AF17&amp;"-A",'選手データ（あやめ）'!E:L,8,0)</f>
        <v>神奈川</v>
      </c>
      <c r="AM17" s="424" t="s">
        <v>89</v>
      </c>
      <c r="AN17" s="7"/>
      <c r="AO17" s="170"/>
      <c r="AP17" s="170"/>
      <c r="AQ17" s="184"/>
      <c r="AR17" s="169"/>
      <c r="AS17" s="183"/>
      <c r="AT17" s="215"/>
      <c r="AU17" s="167"/>
      <c r="AV17" s="245"/>
      <c r="AW17" s="168"/>
      <c r="AX17" s="230"/>
      <c r="AY17" s="168"/>
      <c r="AZ17" s="172"/>
      <c r="BA17" s="175"/>
      <c r="BB17" s="175"/>
      <c r="BC17" s="171"/>
      <c r="BD17" s="4"/>
      <c r="BE17" s="422" t="str">
        <f>VLOOKUP("あやめ-"&amp;BK17&amp;"-A",'選手データ（あやめ）'!E:L,4,0)</f>
        <v>生天目しつ子</v>
      </c>
      <c r="BF17" s="423" t="s">
        <v>76</v>
      </c>
      <c r="BG17" s="422" t="str">
        <f>VLOOKUP("あやめ-"&amp;BK17&amp;"-B",'選手データ（あやめ）'!E:L,4,0)</f>
        <v>木村克子</v>
      </c>
      <c r="BH17" s="419" t="s">
        <v>77</v>
      </c>
      <c r="BI17" s="420" t="str">
        <f>VLOOKUP("あやめ-"&amp;BK17&amp;"-A",'選手データ（あやめ）'!E:L,8,0)</f>
        <v>神奈川</v>
      </c>
      <c r="BJ17" s="424" t="s">
        <v>78</v>
      </c>
      <c r="BK17" s="425">
        <v>117</v>
      </c>
    </row>
    <row r="18" spans="1:63" s="1" customFormat="1" ht="26.25" customHeight="1" thickBot="1">
      <c r="A18" s="421"/>
      <c r="B18" s="422"/>
      <c r="C18" s="423"/>
      <c r="D18" s="422"/>
      <c r="E18" s="419"/>
      <c r="F18" s="24" t="str">
        <f>IF(VLOOKUP("あやめ-"&amp;A17&amp;"-B",'選手データ（あやめ）'!E:L,8,0)=F17,"",VLOOKUP("あやめ-"&amp;A17&amp;"-B",'選手データ（あやめ）'!E:L,8,0))</f>
        <v>沖縄</v>
      </c>
      <c r="G18" s="424"/>
      <c r="H18" s="3"/>
      <c r="I18" s="274"/>
      <c r="J18" s="344" t="s">
        <v>802</v>
      </c>
      <c r="K18" s="273"/>
      <c r="L18" s="273">
        <v>1</v>
      </c>
      <c r="M18" s="293"/>
      <c r="N18" s="309"/>
      <c r="O18" s="281"/>
      <c r="P18" s="274"/>
      <c r="Q18" s="283"/>
      <c r="R18" s="283"/>
      <c r="S18" s="277"/>
      <c r="T18" s="290"/>
      <c r="U18" s="278">
        <v>3</v>
      </c>
      <c r="V18" s="350" t="s">
        <v>802</v>
      </c>
      <c r="W18" s="277"/>
      <c r="X18" s="3"/>
      <c r="Y18" s="422"/>
      <c r="Z18" s="423"/>
      <c r="AA18" s="422"/>
      <c r="AB18" s="419"/>
      <c r="AC18" s="420">
        <f>IF(VLOOKUP("あやめ-"&amp;AE17&amp;"-B",'選手データ（あやめ）'!E:L,8,0)=AC17,"",VLOOKUP("あやめ-"&amp;AE17&amp;"-B",'選手データ（あやめ）'!E:L,8,0))</f>
      </c>
      <c r="AD18" s="424"/>
      <c r="AE18" s="425"/>
      <c r="AF18" s="421"/>
      <c r="AG18" s="15"/>
      <c r="AH18" s="422"/>
      <c r="AI18" s="423"/>
      <c r="AJ18" s="422"/>
      <c r="AK18" s="419"/>
      <c r="AL18" s="420">
        <f>IF(VLOOKUP("あやめ-"&amp;AF17&amp;"-B",'選手データ（あやめ）'!E:L,8,0)=AL17,"",VLOOKUP("あやめ-"&amp;AF17&amp;"-B",'選手データ（あやめ）'!E:L,8,0))</f>
      </c>
      <c r="AM18" s="424"/>
      <c r="AN18" s="7"/>
      <c r="AO18" s="167"/>
      <c r="AP18" s="273">
        <v>2</v>
      </c>
      <c r="AQ18" s="273"/>
      <c r="AR18" s="273">
        <v>3</v>
      </c>
      <c r="AS18" s="183"/>
      <c r="AT18" s="227"/>
      <c r="AU18" s="167"/>
      <c r="AV18" s="245"/>
      <c r="AW18" s="168"/>
      <c r="AX18" s="230"/>
      <c r="AY18" s="238"/>
      <c r="AZ18" s="172"/>
      <c r="BA18" s="278">
        <v>1</v>
      </c>
      <c r="BB18" s="188" t="s">
        <v>802</v>
      </c>
      <c r="BC18" s="168"/>
      <c r="BD18" s="3"/>
      <c r="BE18" s="422"/>
      <c r="BF18" s="423"/>
      <c r="BG18" s="422"/>
      <c r="BH18" s="419"/>
      <c r="BI18" s="420">
        <f>IF(VLOOKUP("あやめ-"&amp;BK17&amp;"-B",'選手データ（あやめ）'!E:L,8,0)=BI17,"",VLOOKUP("あやめ-"&amp;BK17&amp;"-B",'選手データ（あやめ）'!E:L,8,0))</f>
      </c>
      <c r="BJ18" s="424"/>
      <c r="BK18" s="425"/>
    </row>
    <row r="19" spans="1:63" s="1" customFormat="1" ht="26.25" customHeight="1" thickBot="1" thickTop="1">
      <c r="A19" s="421">
        <v>7</v>
      </c>
      <c r="B19" s="422" t="str">
        <f>VLOOKUP("あやめ-"&amp;A19&amp;"-A",'選手データ（あやめ）'!E:L,4,0)</f>
        <v>早瀬秀子</v>
      </c>
      <c r="C19" s="423" t="s">
        <v>87</v>
      </c>
      <c r="D19" s="19" t="str">
        <f>VLOOKUP("あやめ-"&amp;A19&amp;"-B",'選手データ（あやめ）'!E:L,4,0)</f>
        <v>圓尾豊子</v>
      </c>
      <c r="E19" s="419" t="s">
        <v>88</v>
      </c>
      <c r="F19" s="420" t="str">
        <f>VLOOKUP("あやめ-"&amp;A19&amp;"-A",'選手データ（あやめ）'!E:L,8,0)</f>
        <v>兵庫</v>
      </c>
      <c r="G19" s="424" t="s">
        <v>89</v>
      </c>
      <c r="H19" s="3"/>
      <c r="I19" s="342" t="s">
        <v>802</v>
      </c>
      <c r="J19" s="342"/>
      <c r="K19" s="342"/>
      <c r="L19" s="342" t="s">
        <v>802</v>
      </c>
      <c r="M19" s="281"/>
      <c r="N19" s="310">
        <v>0</v>
      </c>
      <c r="O19" s="281"/>
      <c r="P19" s="274"/>
      <c r="Q19" s="283"/>
      <c r="R19" s="277"/>
      <c r="S19" s="361" t="s">
        <v>802</v>
      </c>
      <c r="T19" s="345"/>
      <c r="U19" s="346" t="s">
        <v>802</v>
      </c>
      <c r="V19" s="346"/>
      <c r="W19" s="346" t="s">
        <v>802</v>
      </c>
      <c r="X19" s="4"/>
      <c r="Y19" s="422" t="str">
        <f>VLOOKUP("あやめ-"&amp;AE19&amp;"-A",'選手データ（あやめ）'!E:L,4,0)</f>
        <v>植山正子</v>
      </c>
      <c r="Z19" s="423" t="s">
        <v>76</v>
      </c>
      <c r="AA19" s="422" t="str">
        <f>VLOOKUP("あやめ-"&amp;AE19&amp;"-B",'選手データ（あやめ）'!E:L,4,0)</f>
        <v>金野英子</v>
      </c>
      <c r="AB19" s="419" t="s">
        <v>77</v>
      </c>
      <c r="AC19" s="420" t="str">
        <f>VLOOKUP("あやめ-"&amp;AE19&amp;"-A",'選手データ（あやめ）'!E:L,8,0)</f>
        <v>埼玉</v>
      </c>
      <c r="AD19" s="424" t="s">
        <v>78</v>
      </c>
      <c r="AE19" s="425">
        <v>31</v>
      </c>
      <c r="AF19" s="421">
        <v>94</v>
      </c>
      <c r="AG19" s="15"/>
      <c r="AH19" s="422" t="str">
        <f>VLOOKUP("あやめ-"&amp;AF19&amp;"-A",'選手データ（あやめ）'!E:L,4,0)</f>
        <v>佐野邦子</v>
      </c>
      <c r="AI19" s="423" t="s">
        <v>87</v>
      </c>
      <c r="AJ19" s="422" t="str">
        <f>VLOOKUP("あやめ-"&amp;AF19&amp;"-B",'選手データ（あやめ）'!E:L,4,0)</f>
        <v>菊地麗子</v>
      </c>
      <c r="AK19" s="419" t="s">
        <v>88</v>
      </c>
      <c r="AL19" s="420" t="str">
        <f>VLOOKUP("あやめ-"&amp;AF19&amp;"-A",'選手データ（あやめ）'!E:L,8,0)</f>
        <v>岐阜</v>
      </c>
      <c r="AM19" s="424" t="s">
        <v>89</v>
      </c>
      <c r="AN19" s="7"/>
      <c r="AO19" s="279">
        <v>1</v>
      </c>
      <c r="AP19" s="211"/>
      <c r="AQ19" s="211" t="s">
        <v>802</v>
      </c>
      <c r="AR19" s="211"/>
      <c r="AS19" s="215"/>
      <c r="AT19" s="234" t="s">
        <v>802</v>
      </c>
      <c r="AU19" s="167"/>
      <c r="AV19" s="245"/>
      <c r="AW19" s="168"/>
      <c r="AX19" s="172"/>
      <c r="AY19" s="233" t="s">
        <v>802</v>
      </c>
      <c r="AZ19" s="168"/>
      <c r="BA19" s="218" t="s">
        <v>802</v>
      </c>
      <c r="BB19" s="280"/>
      <c r="BC19" s="280">
        <v>3</v>
      </c>
      <c r="BD19" s="4"/>
      <c r="BE19" s="422" t="str">
        <f>VLOOKUP("あやめ-"&amp;BK19&amp;"-A",'選手データ（あやめ）'!E:L,4,0)</f>
        <v>近藤幸子</v>
      </c>
      <c r="BF19" s="423" t="s">
        <v>76</v>
      </c>
      <c r="BG19" s="422" t="str">
        <f>VLOOKUP("あやめ-"&amp;BK19&amp;"-B",'選手データ（あやめ）'!E:L,4,0)</f>
        <v>院去恭子</v>
      </c>
      <c r="BH19" s="419" t="s">
        <v>77</v>
      </c>
      <c r="BI19" s="420" t="str">
        <f>VLOOKUP("あやめ-"&amp;BK19&amp;"-A",'選手データ（あやめ）'!E:L,8,0)</f>
        <v>兵庫</v>
      </c>
      <c r="BJ19" s="424" t="s">
        <v>78</v>
      </c>
      <c r="BK19" s="425">
        <v>118</v>
      </c>
    </row>
    <row r="20" spans="1:63" s="1" customFormat="1" ht="26.25" customHeight="1" thickTop="1">
      <c r="A20" s="421"/>
      <c r="B20" s="422"/>
      <c r="C20" s="423"/>
      <c r="D20" s="19" t="str">
        <f>VLOOKUP("あやめ-"&amp;"変更7"&amp;A20&amp;"-B",'選手データ（あやめ）'!E:L,4,0)</f>
        <v>桜井恭子</v>
      </c>
      <c r="E20" s="419"/>
      <c r="F20" s="420">
        <f>IF(VLOOKUP("あやめ-"&amp;A19&amp;"-B",'選手データ（あやめ）'!E:L,8,0)=F19,"",VLOOKUP("あやめ-"&amp;A19&amp;"-B",'選手データ（あやめ）'!E:L,8,0))</f>
      </c>
      <c r="G20" s="424"/>
      <c r="H20" s="3"/>
      <c r="I20" s="274"/>
      <c r="J20" s="304"/>
      <c r="K20" s="274"/>
      <c r="L20" s="282"/>
      <c r="M20" s="281"/>
      <c r="N20" s="274"/>
      <c r="O20" s="281"/>
      <c r="P20" s="274"/>
      <c r="Q20" s="283"/>
      <c r="R20" s="277"/>
      <c r="S20" s="283"/>
      <c r="T20" s="311"/>
      <c r="U20" s="277"/>
      <c r="V20" s="284"/>
      <c r="W20" s="277"/>
      <c r="X20" s="3"/>
      <c r="Y20" s="422"/>
      <c r="Z20" s="423"/>
      <c r="AA20" s="422"/>
      <c r="AB20" s="419"/>
      <c r="AC20" s="420">
        <f>IF(VLOOKUP("あやめ-"&amp;AE19&amp;"-B",'選手データ（あやめ）'!E:L,8,0)=AC19,"",VLOOKUP("あやめ-"&amp;AE19&amp;"-B",'選手データ（あやめ）'!E:L,8,0))</f>
      </c>
      <c r="AD20" s="424"/>
      <c r="AE20" s="425"/>
      <c r="AF20" s="421"/>
      <c r="AG20" s="15"/>
      <c r="AH20" s="422"/>
      <c r="AI20" s="423"/>
      <c r="AJ20" s="422"/>
      <c r="AK20" s="419"/>
      <c r="AL20" s="420">
        <f>IF(VLOOKUP("あやめ-"&amp;AF19&amp;"-B",'選手データ（あやめ）'!E:L,8,0)=AL19,"",VLOOKUP("あやめ-"&amp;AF19&amp;"-B",'選手データ（あやめ）'!E:L,8,0))</f>
      </c>
      <c r="AM20" s="424"/>
      <c r="AN20" s="7"/>
      <c r="AO20" s="167"/>
      <c r="AP20" s="190"/>
      <c r="AQ20" s="183"/>
      <c r="AR20" s="235"/>
      <c r="AS20" s="215"/>
      <c r="AT20" s="167"/>
      <c r="AU20" s="167"/>
      <c r="AV20" s="245"/>
      <c r="AW20" s="168"/>
      <c r="AX20" s="172"/>
      <c r="AY20" s="216"/>
      <c r="AZ20" s="223"/>
      <c r="BA20" s="168"/>
      <c r="BB20" s="277"/>
      <c r="BC20" s="290"/>
      <c r="BD20" s="3"/>
      <c r="BE20" s="422"/>
      <c r="BF20" s="423"/>
      <c r="BG20" s="422"/>
      <c r="BH20" s="419"/>
      <c r="BI20" s="420">
        <f>IF(VLOOKUP("あやめ-"&amp;BK19&amp;"-B",'選手データ（あやめ）'!E:L,8,0)=BI19,"",VLOOKUP("あやめ-"&amp;BK19&amp;"-B",'選手データ（あやめ）'!E:L,8,0))</f>
      </c>
      <c r="BJ20" s="424"/>
      <c r="BK20" s="425"/>
    </row>
    <row r="21" spans="1:63" s="1" customFormat="1" ht="26.25" customHeight="1" thickBot="1">
      <c r="A21" s="421">
        <v>8</v>
      </c>
      <c r="B21" s="422" t="str">
        <f>VLOOKUP("あやめ-"&amp;A21&amp;"-A",'選手データ（あやめ）'!E:L,4,0)</f>
        <v>鳥生啓子</v>
      </c>
      <c r="C21" s="423" t="s">
        <v>87</v>
      </c>
      <c r="D21" s="422" t="str">
        <f>VLOOKUP("あやめ-"&amp;A21&amp;"-B",'選手データ（あやめ）'!E:L,4,0)</f>
        <v>中屋　　幸</v>
      </c>
      <c r="E21" s="419" t="s">
        <v>88</v>
      </c>
      <c r="F21" s="23" t="str">
        <f>VLOOKUP("あやめ-"&amp;A21&amp;"-A",'選手データ（あやめ）'!E:L,8,0)</f>
        <v>香川</v>
      </c>
      <c r="G21" s="424" t="s">
        <v>89</v>
      </c>
      <c r="H21" s="3"/>
      <c r="I21" s="272"/>
      <c r="J21" s="292">
        <v>3</v>
      </c>
      <c r="K21" s="272"/>
      <c r="L21" s="285"/>
      <c r="M21" s="309"/>
      <c r="N21" s="274"/>
      <c r="O21" s="281"/>
      <c r="P21" s="274"/>
      <c r="Q21" s="283"/>
      <c r="R21" s="277"/>
      <c r="S21" s="283"/>
      <c r="T21" s="371"/>
      <c r="U21" s="348"/>
      <c r="V21" s="349" t="s">
        <v>802</v>
      </c>
      <c r="W21" s="287"/>
      <c r="X21" s="4"/>
      <c r="Y21" s="422" t="str">
        <f>VLOOKUP("あやめ-"&amp;AE21&amp;"-A",'選手データ（あやめ）'!E:L,4,0)</f>
        <v>長田芙佐江</v>
      </c>
      <c r="Z21" s="423" t="s">
        <v>76</v>
      </c>
      <c r="AA21" s="422" t="str">
        <f>VLOOKUP("あやめ-"&amp;AE21&amp;"-B",'選手データ（あやめ）'!E:L,4,0)</f>
        <v>池田清子</v>
      </c>
      <c r="AB21" s="419" t="s">
        <v>77</v>
      </c>
      <c r="AC21" s="420" t="str">
        <f>VLOOKUP("あやめ-"&amp;AE21&amp;"-A",'選手データ（あやめ）'!E:L,8,0)</f>
        <v>京都</v>
      </c>
      <c r="AD21" s="424" t="s">
        <v>78</v>
      </c>
      <c r="AE21" s="425">
        <v>32</v>
      </c>
      <c r="AF21" s="421">
        <v>95</v>
      </c>
      <c r="AG21" s="15"/>
      <c r="AH21" s="422" t="str">
        <f>VLOOKUP("あやめ-"&amp;AF21&amp;"-A",'選手データ（あやめ）'!E:L,4,0)</f>
        <v>久保万里子</v>
      </c>
      <c r="AI21" s="423" t="s">
        <v>87</v>
      </c>
      <c r="AJ21" s="422" t="str">
        <f>VLOOKUP("あやめ-"&amp;AF21&amp;"-B",'選手データ（あやめ）'!E:L,4,0)</f>
        <v>北村悦子</v>
      </c>
      <c r="AK21" s="419" t="s">
        <v>88</v>
      </c>
      <c r="AL21" s="420" t="str">
        <f>VLOOKUP("あやめ-"&amp;AF21&amp;"-A",'選手データ（あやめ）'!E:L,8,0)</f>
        <v>兵庫</v>
      </c>
      <c r="AM21" s="424" t="s">
        <v>89</v>
      </c>
      <c r="AN21" s="7"/>
      <c r="AO21" s="170"/>
      <c r="AP21" s="184"/>
      <c r="AQ21" s="169"/>
      <c r="AR21" s="261"/>
      <c r="AS21" s="227"/>
      <c r="AT21" s="167"/>
      <c r="AU21" s="167"/>
      <c r="AV21" s="245"/>
      <c r="AW21" s="168"/>
      <c r="AX21" s="172"/>
      <c r="AY21" s="216"/>
      <c r="AZ21" s="223"/>
      <c r="BA21" s="171"/>
      <c r="BB21" s="287">
        <v>1</v>
      </c>
      <c r="BC21" s="294"/>
      <c r="BD21" s="4"/>
      <c r="BE21" s="422" t="str">
        <f>VLOOKUP("あやめ-"&amp;BK21&amp;"-A",'選手データ（あやめ）'!E:L,4,0)</f>
        <v>樫本みゆき</v>
      </c>
      <c r="BF21" s="423" t="s">
        <v>76</v>
      </c>
      <c r="BG21" s="19" t="str">
        <f>VLOOKUP("あやめ-"&amp;BK21&amp;"-B",'選手データ（あやめ）'!E:L,4,0)</f>
        <v>細井光恵</v>
      </c>
      <c r="BH21" s="419" t="s">
        <v>77</v>
      </c>
      <c r="BI21" s="23" t="str">
        <f>VLOOKUP("あやめ-"&amp;BK21&amp;"-A",'選手データ（あやめ）'!E:L,8,0)</f>
        <v>愛知</v>
      </c>
      <c r="BJ21" s="424" t="s">
        <v>78</v>
      </c>
      <c r="BK21" s="425">
        <v>119</v>
      </c>
    </row>
    <row r="22" spans="1:63" s="1" customFormat="1" ht="26.25" customHeight="1" thickTop="1">
      <c r="A22" s="421"/>
      <c r="B22" s="422"/>
      <c r="C22" s="423"/>
      <c r="D22" s="422"/>
      <c r="E22" s="419"/>
      <c r="F22" s="24" t="str">
        <f>IF(VLOOKUP("あやめ-"&amp;A21&amp;"-B",'選手データ（あやめ）'!E:L,8,0)=F21,"",VLOOKUP("あやめ-"&amp;A21&amp;"-B",'選手データ（あやめ）'!E:L,8,0))</f>
        <v>高知</v>
      </c>
      <c r="G22" s="424"/>
      <c r="H22" s="3"/>
      <c r="I22" s="307">
        <v>3</v>
      </c>
      <c r="J22" s="274"/>
      <c r="K22" s="275"/>
      <c r="L22" s="289"/>
      <c r="M22" s="273">
        <v>1</v>
      </c>
      <c r="N22" s="274"/>
      <c r="O22" s="281"/>
      <c r="P22" s="274"/>
      <c r="Q22" s="283"/>
      <c r="R22" s="277"/>
      <c r="S22" s="277"/>
      <c r="T22" s="350" t="s">
        <v>802</v>
      </c>
      <c r="U22" s="352"/>
      <c r="V22" s="362"/>
      <c r="W22" s="278">
        <v>0</v>
      </c>
      <c r="X22" s="3"/>
      <c r="Y22" s="422"/>
      <c r="Z22" s="423"/>
      <c r="AA22" s="422"/>
      <c r="AB22" s="419"/>
      <c r="AC22" s="420">
        <f>IF(VLOOKUP("あやめ-"&amp;AE21&amp;"-B",'選手データ（あやめ）'!E:L,8,0)=AC21,"",VLOOKUP("あやめ-"&amp;AE21&amp;"-B",'選手データ（あやめ）'!E:L,8,0))</f>
      </c>
      <c r="AD22" s="424"/>
      <c r="AE22" s="425"/>
      <c r="AF22" s="421"/>
      <c r="AG22" s="15"/>
      <c r="AH22" s="422"/>
      <c r="AI22" s="423"/>
      <c r="AJ22" s="422"/>
      <c r="AK22" s="419"/>
      <c r="AL22" s="420">
        <f>IF(VLOOKUP("あやめ-"&amp;AF21&amp;"-B",'選手データ（あやめ）'!E:L,8,0)=AL21,"",VLOOKUP("あやめ-"&amp;AF21&amp;"-B",'選手データ（あやめ）'!E:L,8,0))</f>
      </c>
      <c r="AM22" s="424"/>
      <c r="AN22" s="7"/>
      <c r="AO22" s="255" t="s">
        <v>802</v>
      </c>
      <c r="AP22" s="380"/>
      <c r="AQ22" s="381">
        <v>1</v>
      </c>
      <c r="AR22" s="289"/>
      <c r="AS22" s="232" t="s">
        <v>802</v>
      </c>
      <c r="AT22" s="167"/>
      <c r="AU22" s="167"/>
      <c r="AV22" s="245"/>
      <c r="AW22" s="168"/>
      <c r="AX22" s="172"/>
      <c r="AY22" s="168"/>
      <c r="AZ22" s="260" t="s">
        <v>802</v>
      </c>
      <c r="BA22" s="173"/>
      <c r="BB22" s="173"/>
      <c r="BC22" s="189" t="s">
        <v>802</v>
      </c>
      <c r="BD22" s="3"/>
      <c r="BE22" s="422"/>
      <c r="BF22" s="423"/>
      <c r="BG22" s="22" t="str">
        <f>VLOOKUP("あやめ-"&amp;"変更119"&amp;BK22&amp;"-B",'選手データ（あやめ）'!E:L,4,0)</f>
        <v>小川洋子</v>
      </c>
      <c r="BH22" s="419"/>
      <c r="BI22" s="24" t="s">
        <v>855</v>
      </c>
      <c r="BJ22" s="424"/>
      <c r="BK22" s="425"/>
    </row>
    <row r="23" spans="1:63" s="1" customFormat="1" ht="26.25" customHeight="1">
      <c r="A23" s="421">
        <v>9</v>
      </c>
      <c r="B23" s="422" t="str">
        <f>VLOOKUP("あやめ-"&amp;A23&amp;"-A",'選手データ（あやめ）'!E:L,4,0)</f>
        <v>野口須磨子</v>
      </c>
      <c r="C23" s="423" t="s">
        <v>87</v>
      </c>
      <c r="D23" s="422" t="str">
        <f>VLOOKUP("あやめ-"&amp;A23&amp;"-B",'選手データ（あやめ）'!E:L,4,0)</f>
        <v>野口洋子</v>
      </c>
      <c r="E23" s="419" t="s">
        <v>88</v>
      </c>
      <c r="F23" s="420" t="str">
        <f>VLOOKUP("あやめ-"&amp;A23&amp;"-A",'選手データ（あやめ）'!E:L,8,0)</f>
        <v>鳥取</v>
      </c>
      <c r="G23" s="424" t="s">
        <v>89</v>
      </c>
      <c r="H23" s="3"/>
      <c r="I23" s="272"/>
      <c r="J23" s="272"/>
      <c r="K23" s="292"/>
      <c r="L23" s="271"/>
      <c r="M23" s="274"/>
      <c r="N23" s="274"/>
      <c r="O23" s="281"/>
      <c r="P23" s="274"/>
      <c r="Q23" s="283"/>
      <c r="R23" s="277"/>
      <c r="S23" s="277"/>
      <c r="T23" s="277"/>
      <c r="U23" s="294"/>
      <c r="V23" s="294"/>
      <c r="W23" s="287"/>
      <c r="X23" s="4"/>
      <c r="Y23" s="422" t="str">
        <f>VLOOKUP("あやめ-"&amp;AE23&amp;"-A",'選手データ（あやめ）'!E:L,4,0)</f>
        <v>佐伯明枝</v>
      </c>
      <c r="Z23" s="423" t="s">
        <v>76</v>
      </c>
      <c r="AA23" s="422" t="str">
        <f>VLOOKUP("あやめ-"&amp;AE23&amp;"-B",'選手データ（あやめ）'!E:L,4,0)</f>
        <v>源　　芳栄</v>
      </c>
      <c r="AB23" s="419" t="s">
        <v>77</v>
      </c>
      <c r="AC23" s="420" t="str">
        <f>VLOOKUP("あやめ-"&amp;AE23&amp;"-A",'選手データ（あやめ）'!E:L,8,0)</f>
        <v>島根</v>
      </c>
      <c r="AD23" s="424" t="s">
        <v>78</v>
      </c>
      <c r="AE23" s="425">
        <v>33</v>
      </c>
      <c r="AF23" s="421">
        <v>96</v>
      </c>
      <c r="AG23" s="431" t="s">
        <v>804</v>
      </c>
      <c r="AH23" s="422" t="str">
        <f>VLOOKUP("あやめ-"&amp;AF23&amp;"-A",'選手データ（あやめ）'!E:L,4,0)</f>
        <v>米倉福美</v>
      </c>
      <c r="AI23" s="423" t="s">
        <v>87</v>
      </c>
      <c r="AJ23" s="422" t="str">
        <f>VLOOKUP("あやめ-"&amp;AF23&amp;"-B",'選手データ（あやめ）'!E:L,4,0)</f>
        <v>柿本時子</v>
      </c>
      <c r="AK23" s="419" t="s">
        <v>88</v>
      </c>
      <c r="AL23" s="420" t="str">
        <f>VLOOKUP("あやめ-"&amp;AF23&amp;"-A",'選手データ（あやめ）'!E:L,8,0)</f>
        <v>広島</v>
      </c>
      <c r="AM23" s="424" t="s">
        <v>89</v>
      </c>
      <c r="AN23" s="253"/>
      <c r="AO23" s="206"/>
      <c r="AP23" s="207"/>
      <c r="AQ23" s="254"/>
      <c r="AR23" s="271"/>
      <c r="AS23" s="167"/>
      <c r="AT23" s="167"/>
      <c r="AU23" s="167"/>
      <c r="AV23" s="245"/>
      <c r="AW23" s="168"/>
      <c r="AX23" s="172"/>
      <c r="AY23" s="168"/>
      <c r="AZ23" s="168"/>
      <c r="BA23" s="175"/>
      <c r="BB23" s="175"/>
      <c r="BC23" s="171"/>
      <c r="BD23" s="4"/>
      <c r="BE23" s="422" t="str">
        <f>VLOOKUP("あやめ-"&amp;BK23&amp;"-A",'選手データ（あやめ）'!E:L,4,0)</f>
        <v>矢野節子</v>
      </c>
      <c r="BF23" s="423" t="s">
        <v>76</v>
      </c>
      <c r="BG23" s="422" t="str">
        <f>VLOOKUP("あやめ-"&amp;BK23&amp;"-B",'選手データ（あやめ）'!E:L,4,0)</f>
        <v>堀池崇子</v>
      </c>
      <c r="BH23" s="419" t="s">
        <v>77</v>
      </c>
      <c r="BI23" s="420" t="str">
        <f>VLOOKUP("あやめ-"&amp;BK23&amp;"-A",'選手データ（あやめ）'!E:L,8,0)</f>
        <v>広島</v>
      </c>
      <c r="BJ23" s="424" t="s">
        <v>78</v>
      </c>
      <c r="BK23" s="425">
        <v>120</v>
      </c>
    </row>
    <row r="24" spans="1:63" s="1" customFormat="1" ht="26.25" customHeight="1">
      <c r="A24" s="421"/>
      <c r="B24" s="422"/>
      <c r="C24" s="423"/>
      <c r="D24" s="422"/>
      <c r="E24" s="419"/>
      <c r="F24" s="420">
        <f>IF(VLOOKUP("あやめ-"&amp;A23&amp;"-B",'選手データ（あやめ）'!E:L,8,0)=F23,"",VLOOKUP("あやめ-"&amp;A23&amp;"-B",'選手データ（あやめ）'!E:L,8,0))</f>
      </c>
      <c r="G24" s="424"/>
      <c r="H24" s="3"/>
      <c r="I24" s="274"/>
      <c r="J24" s="344" t="s">
        <v>802</v>
      </c>
      <c r="K24" s="273"/>
      <c r="L24" s="273">
        <v>0</v>
      </c>
      <c r="M24" s="274"/>
      <c r="N24" s="274"/>
      <c r="O24" s="281"/>
      <c r="P24" s="274"/>
      <c r="Q24" s="283"/>
      <c r="R24" s="277"/>
      <c r="S24" s="277"/>
      <c r="T24" s="277"/>
      <c r="U24" s="278">
        <v>0</v>
      </c>
      <c r="V24" s="278">
        <v>1</v>
      </c>
      <c r="W24" s="277"/>
      <c r="X24" s="3"/>
      <c r="Y24" s="422"/>
      <c r="Z24" s="423"/>
      <c r="AA24" s="422"/>
      <c r="AB24" s="419"/>
      <c r="AC24" s="420">
        <f>IF(VLOOKUP("あやめ-"&amp;AE23&amp;"-B",'選手データ（あやめ）'!E:L,8,0)=AC23,"",VLOOKUP("あやめ-"&amp;AE23&amp;"-B",'選手データ（あやめ）'!E:L,8,0))</f>
      </c>
      <c r="AD24" s="424"/>
      <c r="AE24" s="425"/>
      <c r="AF24" s="421"/>
      <c r="AG24" s="431"/>
      <c r="AH24" s="422"/>
      <c r="AI24" s="423"/>
      <c r="AJ24" s="422"/>
      <c r="AK24" s="419"/>
      <c r="AL24" s="420">
        <f>IF(VLOOKUP("あやめ-"&amp;AF23&amp;"-B",'選手データ（あやめ）'!E:L,8,0)=AL23,"",VLOOKUP("あやめ-"&amp;AF23&amp;"-B",'選手データ（あやめ）'!E:L,8,0))</f>
      </c>
      <c r="AM24" s="424"/>
      <c r="AN24" s="253"/>
      <c r="AO24" s="167"/>
      <c r="AP24" s="273" t="s">
        <v>804</v>
      </c>
      <c r="AQ24" s="274"/>
      <c r="AR24" s="273" t="s">
        <v>804</v>
      </c>
      <c r="AS24" s="167"/>
      <c r="AT24" s="167"/>
      <c r="AU24" s="167"/>
      <c r="AV24" s="245"/>
      <c r="AW24" s="168"/>
      <c r="AX24" s="172"/>
      <c r="AY24" s="168"/>
      <c r="AZ24" s="168"/>
      <c r="BA24" s="278">
        <v>1</v>
      </c>
      <c r="BB24" s="188" t="s">
        <v>802</v>
      </c>
      <c r="BC24" s="168"/>
      <c r="BD24" s="3"/>
      <c r="BE24" s="422"/>
      <c r="BF24" s="423"/>
      <c r="BG24" s="422"/>
      <c r="BH24" s="419"/>
      <c r="BI24" s="420">
        <f>IF(VLOOKUP("あやめ-"&amp;BK23&amp;"-B",'選手データ（あやめ）'!E:L,8,0)=BI23,"",VLOOKUP("あやめ-"&amp;BK23&amp;"-B",'選手データ（あやめ）'!E:L,8,0))</f>
      </c>
      <c r="BJ24" s="424"/>
      <c r="BK24" s="425"/>
    </row>
    <row r="25" spans="1:63" s="1" customFormat="1" ht="26.25" customHeight="1" thickBot="1">
      <c r="A25" s="15"/>
      <c r="B25" s="19"/>
      <c r="C25" s="20"/>
      <c r="D25" s="19"/>
      <c r="E25" s="13"/>
      <c r="F25" s="24"/>
      <c r="G25" s="12"/>
      <c r="H25" s="3"/>
      <c r="I25" s="274"/>
      <c r="J25" s="274"/>
      <c r="K25" s="274"/>
      <c r="L25" s="274"/>
      <c r="M25" s="274"/>
      <c r="N25" s="274"/>
      <c r="O25" s="432">
        <v>3</v>
      </c>
      <c r="P25" s="313"/>
      <c r="Q25" s="314"/>
      <c r="R25" s="433" t="s">
        <v>802</v>
      </c>
      <c r="S25" s="277"/>
      <c r="T25" s="277"/>
      <c r="U25" s="277"/>
      <c r="V25" s="277"/>
      <c r="W25" s="277"/>
      <c r="X25" s="3"/>
      <c r="Y25" s="19"/>
      <c r="Z25" s="20"/>
      <c r="AA25" s="19"/>
      <c r="AB25" s="13"/>
      <c r="AC25" s="24"/>
      <c r="AD25" s="12"/>
      <c r="AE25" s="11"/>
      <c r="AF25" s="15"/>
      <c r="AG25" s="15"/>
      <c r="AH25" s="19"/>
      <c r="AI25" s="20"/>
      <c r="AJ25" s="19"/>
      <c r="AK25" s="13"/>
      <c r="AL25" s="22"/>
      <c r="AM25" s="12"/>
      <c r="AN25" s="7"/>
      <c r="AO25" s="167"/>
      <c r="AP25" s="167"/>
      <c r="AQ25" s="167"/>
      <c r="AR25" s="167"/>
      <c r="AS25" s="167"/>
      <c r="AT25" s="167"/>
      <c r="AU25" s="432">
        <v>3</v>
      </c>
      <c r="AV25" s="262"/>
      <c r="AW25" s="177"/>
      <c r="AX25" s="434" t="s">
        <v>802</v>
      </c>
      <c r="AY25" s="168"/>
      <c r="AZ25" s="168"/>
      <c r="BA25" s="168"/>
      <c r="BB25" s="168"/>
      <c r="BC25" s="168"/>
      <c r="BD25" s="3"/>
      <c r="BE25" s="19"/>
      <c r="BF25" s="20"/>
      <c r="BG25" s="19"/>
      <c r="BH25" s="13"/>
      <c r="BI25" s="420"/>
      <c r="BJ25" s="12"/>
      <c r="BK25" s="11"/>
    </row>
    <row r="26" spans="1:63" s="1" customFormat="1" ht="26.25" customHeight="1" thickTop="1">
      <c r="A26" s="15"/>
      <c r="B26" s="19"/>
      <c r="C26" s="20"/>
      <c r="D26" s="19"/>
      <c r="E26" s="13"/>
      <c r="F26" s="24"/>
      <c r="G26" s="12"/>
      <c r="H26" s="3"/>
      <c r="I26" s="274"/>
      <c r="J26" s="274"/>
      <c r="K26" s="274"/>
      <c r="L26" s="274"/>
      <c r="M26" s="274"/>
      <c r="N26" s="274"/>
      <c r="O26" s="432"/>
      <c r="P26" s="315"/>
      <c r="Q26" s="316"/>
      <c r="R26" s="433"/>
      <c r="S26" s="277"/>
      <c r="T26" s="277"/>
      <c r="U26" s="277"/>
      <c r="V26" s="277"/>
      <c r="W26" s="277"/>
      <c r="X26" s="3"/>
      <c r="Y26" s="19"/>
      <c r="Z26" s="20"/>
      <c r="AA26" s="19"/>
      <c r="AB26" s="13"/>
      <c r="AC26" s="24"/>
      <c r="AD26" s="12"/>
      <c r="AE26" s="11"/>
      <c r="AF26" s="15"/>
      <c r="AG26" s="15"/>
      <c r="AH26" s="19"/>
      <c r="AI26" s="20"/>
      <c r="AJ26" s="19"/>
      <c r="AK26" s="13"/>
      <c r="AL26" s="22"/>
      <c r="AM26" s="12"/>
      <c r="AN26" s="7"/>
      <c r="AO26" s="167"/>
      <c r="AP26" s="167"/>
      <c r="AQ26" s="167"/>
      <c r="AR26" s="167"/>
      <c r="AS26" s="167"/>
      <c r="AT26" s="167"/>
      <c r="AU26" s="432"/>
      <c r="AV26" s="190"/>
      <c r="AW26" s="241"/>
      <c r="AX26" s="434"/>
      <c r="AY26" s="168"/>
      <c r="AZ26" s="168"/>
      <c r="BA26" s="168"/>
      <c r="BB26" s="168"/>
      <c r="BC26" s="168"/>
      <c r="BD26" s="3"/>
      <c r="BE26" s="19"/>
      <c r="BF26" s="20"/>
      <c r="BG26" s="19"/>
      <c r="BH26" s="13"/>
      <c r="BI26" s="420"/>
      <c r="BJ26" s="12"/>
      <c r="BK26" s="11"/>
    </row>
    <row r="27" spans="1:63" s="1" customFormat="1" ht="26.25" customHeight="1" thickBot="1">
      <c r="A27" s="421">
        <v>10</v>
      </c>
      <c r="B27" s="19" t="str">
        <f>VLOOKUP("あやめ-"&amp;A27&amp;"-A",'選手データ（あやめ）'!E:L,4,0)</f>
        <v>加藤和子</v>
      </c>
      <c r="C27" s="423" t="s">
        <v>87</v>
      </c>
      <c r="D27" s="422" t="str">
        <f>VLOOKUP("あやめ-"&amp;A27&amp;"-B",'選手データ（あやめ）'!E:L,4,0)</f>
        <v>宮川美智子</v>
      </c>
      <c r="E27" s="419" t="s">
        <v>88</v>
      </c>
      <c r="F27" s="269" t="s">
        <v>853</v>
      </c>
      <c r="G27" s="424" t="s">
        <v>89</v>
      </c>
      <c r="H27" s="3"/>
      <c r="I27" s="356" t="s">
        <v>802</v>
      </c>
      <c r="J27" s="274"/>
      <c r="K27" s="274"/>
      <c r="L27" s="274">
        <v>2</v>
      </c>
      <c r="M27" s="274"/>
      <c r="N27" s="274"/>
      <c r="O27" s="293"/>
      <c r="P27" s="293"/>
      <c r="Q27" s="277"/>
      <c r="R27" s="290"/>
      <c r="S27" s="277"/>
      <c r="T27" s="277"/>
      <c r="U27" s="287">
        <v>2</v>
      </c>
      <c r="V27" s="287"/>
      <c r="W27" s="348" t="s">
        <v>802</v>
      </c>
      <c r="X27" s="4"/>
      <c r="Y27" s="422" t="str">
        <f>VLOOKUP("あやめ-"&amp;AE27&amp;"-A",'選手データ（あやめ）'!E:L,4,0)</f>
        <v>乃生まみ子</v>
      </c>
      <c r="Z27" s="423" t="s">
        <v>76</v>
      </c>
      <c r="AA27" s="422" t="str">
        <f>VLOOKUP("あやめ-"&amp;AE27&amp;"-B",'選手データ（あやめ）'!E:L,4,0)</f>
        <v>白井典子</v>
      </c>
      <c r="AB27" s="419" t="s">
        <v>77</v>
      </c>
      <c r="AC27" s="420" t="str">
        <f>VLOOKUP("あやめ-"&amp;AE27&amp;"-A",'選手データ（あやめ）'!E:L,8,0)</f>
        <v>兵庫</v>
      </c>
      <c r="AD27" s="424" t="s">
        <v>78</v>
      </c>
      <c r="AE27" s="425">
        <v>34</v>
      </c>
      <c r="AF27" s="421">
        <v>97</v>
      </c>
      <c r="AG27" s="15"/>
      <c r="AH27" s="422" t="str">
        <f>VLOOKUP("あやめ-"&amp;AF27&amp;"-A",'選手データ（あやめ）'!E:L,4,0)</f>
        <v>大川笑子</v>
      </c>
      <c r="AI27" s="423" t="s">
        <v>87</v>
      </c>
      <c r="AJ27" s="422" t="str">
        <f>VLOOKUP("あやめ-"&amp;AF27&amp;"-B",'選手データ（あやめ）'!E:L,4,0)</f>
        <v>青木道子</v>
      </c>
      <c r="AK27" s="419" t="s">
        <v>88</v>
      </c>
      <c r="AL27" s="420" t="str">
        <f>VLOOKUP("あやめ-"&amp;AF27&amp;"-A",'選手データ（あやめ）'!E:L,8,0)</f>
        <v>北海道</v>
      </c>
      <c r="AM27" s="424" t="s">
        <v>89</v>
      </c>
      <c r="AN27" s="7"/>
      <c r="AO27" s="211" t="s">
        <v>802</v>
      </c>
      <c r="AP27" s="211"/>
      <c r="AQ27" s="211"/>
      <c r="AR27" s="211" t="s">
        <v>802</v>
      </c>
      <c r="AS27" s="167"/>
      <c r="AT27" s="167"/>
      <c r="AU27" s="183"/>
      <c r="AV27" s="167"/>
      <c r="AW27" s="223"/>
      <c r="AX27" s="168"/>
      <c r="AY27" s="168"/>
      <c r="AZ27" s="168"/>
      <c r="BA27" s="218" t="s">
        <v>802</v>
      </c>
      <c r="BB27" s="218"/>
      <c r="BC27" s="218" t="s">
        <v>802</v>
      </c>
      <c r="BD27" s="4"/>
      <c r="BE27" s="422" t="str">
        <f>VLOOKUP("あやめ-"&amp;BK27&amp;"-A",'選手データ（あやめ）'!E:L,4,0)</f>
        <v>村上早苗</v>
      </c>
      <c r="BF27" s="423" t="s">
        <v>76</v>
      </c>
      <c r="BG27" s="422" t="str">
        <f>VLOOKUP("あやめ-"&amp;BK27&amp;"-B",'選手データ（あやめ）'!E:L,4,0)</f>
        <v>宮代和子</v>
      </c>
      <c r="BH27" s="419" t="s">
        <v>77</v>
      </c>
      <c r="BI27" s="420" t="str">
        <f>VLOOKUP("あやめ-"&amp;BK27&amp;"-A",'選手データ（あやめ）'!E:L,8,0)</f>
        <v>京都</v>
      </c>
      <c r="BJ27" s="424" t="s">
        <v>78</v>
      </c>
      <c r="BK27" s="425">
        <v>121</v>
      </c>
    </row>
    <row r="28" spans="1:63" s="1" customFormat="1" ht="26.25" customHeight="1" thickTop="1">
      <c r="A28" s="421"/>
      <c r="B28" s="19" t="str">
        <f>VLOOKUP("あやめ-"&amp;"変更10"&amp;A28&amp;"-A",'選手データ（あやめ）'!E:L,4,0)</f>
        <v>平野厚子</v>
      </c>
      <c r="C28" s="423"/>
      <c r="D28" s="422"/>
      <c r="E28" s="419"/>
      <c r="F28" s="210" t="str">
        <f>VLOOKUP("あやめ-"&amp;A27&amp;"-B",'選手データ（あやめ）'!E:L,8,0)</f>
        <v>岐阜</v>
      </c>
      <c r="G28" s="424"/>
      <c r="H28" s="3"/>
      <c r="I28" s="317"/>
      <c r="J28" s="275"/>
      <c r="K28" s="317"/>
      <c r="L28" s="289"/>
      <c r="M28" s="274"/>
      <c r="N28" s="274"/>
      <c r="O28" s="293"/>
      <c r="P28" s="293"/>
      <c r="Q28" s="277"/>
      <c r="R28" s="290"/>
      <c r="S28" s="277"/>
      <c r="T28" s="277"/>
      <c r="U28" s="291"/>
      <c r="V28" s="297"/>
      <c r="W28" s="296"/>
      <c r="X28" s="3"/>
      <c r="Y28" s="422"/>
      <c r="Z28" s="423"/>
      <c r="AA28" s="422"/>
      <c r="AB28" s="419"/>
      <c r="AC28" s="420">
        <f>IF(VLOOKUP("あやめ-"&amp;AE27&amp;"-B",'選手データ（あやめ）'!E:L,8,0)=AC27,"",VLOOKUP("あやめ-"&amp;AE27&amp;"-B",'選手データ（あやめ）'!E:L,8,0))</f>
      </c>
      <c r="AD28" s="424"/>
      <c r="AE28" s="425"/>
      <c r="AF28" s="421"/>
      <c r="AG28" s="15"/>
      <c r="AH28" s="422"/>
      <c r="AI28" s="423"/>
      <c r="AJ28" s="422"/>
      <c r="AK28" s="419"/>
      <c r="AL28" s="420">
        <f>IF(VLOOKUP("あやめ-"&amp;AF27&amp;"-B",'選手データ（あやめ）'!E:L,8,0)=AL27,"",VLOOKUP("あやめ-"&amp;AF27&amp;"-B",'選手データ（あやめ）'!E:L,8,0))</f>
      </c>
      <c r="AM28" s="424"/>
      <c r="AN28" s="7"/>
      <c r="AO28" s="167"/>
      <c r="AP28" s="190"/>
      <c r="AQ28" s="167"/>
      <c r="AR28" s="212"/>
      <c r="AS28" s="167"/>
      <c r="AT28" s="167"/>
      <c r="AU28" s="183"/>
      <c r="AV28" s="167"/>
      <c r="AW28" s="223"/>
      <c r="AX28" s="168"/>
      <c r="AY28" s="168"/>
      <c r="AZ28" s="216"/>
      <c r="BA28" s="168"/>
      <c r="BB28" s="168"/>
      <c r="BC28" s="172"/>
      <c r="BD28" s="3"/>
      <c r="BE28" s="422"/>
      <c r="BF28" s="423"/>
      <c r="BG28" s="422"/>
      <c r="BH28" s="419"/>
      <c r="BI28" s="420">
        <f>IF(VLOOKUP("あやめ-"&amp;BK27&amp;"-B",'選手データ（あやめ）'!E:L,8,0)=BI27,"",VLOOKUP("あやめ-"&amp;BK27&amp;"-B",'選手データ（あやめ）'!E:L,8,0))</f>
      </c>
      <c r="BJ28" s="424"/>
      <c r="BK28" s="425"/>
    </row>
    <row r="29" spans="1:63" s="1" customFormat="1" ht="26.25" customHeight="1" thickBot="1">
      <c r="A29" s="421">
        <v>11</v>
      </c>
      <c r="B29" s="422" t="str">
        <f>VLOOKUP("あやめ-"&amp;A29&amp;"-A",'選手データ（あやめ）'!E:L,4,0)</f>
        <v>清水静子</v>
      </c>
      <c r="C29" s="423" t="s">
        <v>87</v>
      </c>
      <c r="D29" s="422" t="str">
        <f>VLOOKUP("あやめ-"&amp;A29&amp;"-B",'選手データ（あやめ）'!E:L,4,0)</f>
        <v>高野紀美子</v>
      </c>
      <c r="E29" s="419" t="s">
        <v>88</v>
      </c>
      <c r="F29" s="420" t="str">
        <f>VLOOKUP("あやめ-"&amp;A29&amp;"-A",'選手データ（あやめ）'!E:L,8,0)</f>
        <v>東京</v>
      </c>
      <c r="G29" s="424" t="s">
        <v>89</v>
      </c>
      <c r="H29" s="3"/>
      <c r="I29" s="274"/>
      <c r="J29" s="292">
        <v>0</v>
      </c>
      <c r="K29" s="272"/>
      <c r="L29" s="271"/>
      <c r="M29" s="318">
        <v>0</v>
      </c>
      <c r="N29" s="274"/>
      <c r="O29" s="293"/>
      <c r="P29" s="293"/>
      <c r="Q29" s="277"/>
      <c r="R29" s="290"/>
      <c r="S29" s="277"/>
      <c r="T29" s="277">
        <v>2</v>
      </c>
      <c r="U29" s="294"/>
      <c r="V29" s="288">
        <v>0</v>
      </c>
      <c r="W29" s="287"/>
      <c r="X29" s="4"/>
      <c r="Y29" s="422" t="str">
        <f>VLOOKUP("あやめ-"&amp;AE29&amp;"-A",'選手データ（あやめ）'!E:L,4,0)</f>
        <v>田中節子</v>
      </c>
      <c r="Z29" s="423" t="s">
        <v>76</v>
      </c>
      <c r="AA29" s="422" t="str">
        <f>VLOOKUP("あやめ-"&amp;AE29&amp;"-B",'選手データ（あやめ）'!E:L,4,0)</f>
        <v>高野勝子</v>
      </c>
      <c r="AB29" s="419" t="s">
        <v>77</v>
      </c>
      <c r="AC29" s="420" t="str">
        <f>VLOOKUP("あやめ-"&amp;AE29&amp;"-A",'選手データ（あやめ）'!E:L,8,0)</f>
        <v>宮崎</v>
      </c>
      <c r="AD29" s="424" t="s">
        <v>78</v>
      </c>
      <c r="AE29" s="425">
        <v>35</v>
      </c>
      <c r="AF29" s="421">
        <v>98</v>
      </c>
      <c r="AG29" s="15"/>
      <c r="AH29" s="422" t="str">
        <f>VLOOKUP("あやめ-"&amp;AF29&amp;"-A",'選手データ（あやめ）'!E:L,4,0)</f>
        <v>藤原まち代</v>
      </c>
      <c r="AI29" s="423" t="s">
        <v>87</v>
      </c>
      <c r="AJ29" s="422" t="str">
        <f>VLOOKUP("あやめ-"&amp;AF29&amp;"-B",'選手データ（あやめ）'!E:L,4,0)</f>
        <v>安井順子</v>
      </c>
      <c r="AK29" s="419" t="s">
        <v>88</v>
      </c>
      <c r="AL29" s="21" t="str">
        <f>VLOOKUP("あやめ-"&amp;AF29&amp;"-A",'選手データ（あやめ）'!E:L,8,0)</f>
        <v>京都</v>
      </c>
      <c r="AM29" s="424" t="s">
        <v>89</v>
      </c>
      <c r="AN29" s="7"/>
      <c r="AO29" s="170"/>
      <c r="AP29" s="184" t="s">
        <v>802</v>
      </c>
      <c r="AQ29" s="170"/>
      <c r="AR29" s="213"/>
      <c r="AS29" s="214" t="s">
        <v>802</v>
      </c>
      <c r="AT29" s="167"/>
      <c r="AU29" s="183"/>
      <c r="AV29" s="167"/>
      <c r="AW29" s="223"/>
      <c r="AX29" s="168"/>
      <c r="AY29" s="168"/>
      <c r="AZ29" s="216" t="s">
        <v>802</v>
      </c>
      <c r="BA29" s="171"/>
      <c r="BB29" s="171" t="s">
        <v>802</v>
      </c>
      <c r="BC29" s="175"/>
      <c r="BD29" s="4"/>
      <c r="BE29" s="422" t="str">
        <f>VLOOKUP("あやめ-"&amp;BK29&amp;"-A",'選手データ（あやめ）'!E:L,4,0)</f>
        <v>吉澤静江</v>
      </c>
      <c r="BF29" s="423" t="s">
        <v>76</v>
      </c>
      <c r="BG29" s="422" t="str">
        <f>VLOOKUP("あやめ-"&amp;BK29&amp;"-B",'選手データ（あやめ）'!E:L,4,0)</f>
        <v>吉澤三枝子</v>
      </c>
      <c r="BH29" s="419" t="s">
        <v>77</v>
      </c>
      <c r="BI29" s="420" t="str">
        <f>VLOOKUP("あやめ-"&amp;BK29&amp;"-A",'選手データ（あやめ）'!E:L,8,0)</f>
        <v>群馬</v>
      </c>
      <c r="BJ29" s="424" t="s">
        <v>78</v>
      </c>
      <c r="BK29" s="425">
        <v>122</v>
      </c>
    </row>
    <row r="30" spans="1:63" s="1" customFormat="1" ht="26.25" customHeight="1" thickTop="1">
      <c r="A30" s="421"/>
      <c r="B30" s="422"/>
      <c r="C30" s="423"/>
      <c r="D30" s="422"/>
      <c r="E30" s="419"/>
      <c r="F30" s="420">
        <f>IF(VLOOKUP("あやめ-"&amp;A29&amp;"-B",'選手データ（あやめ）'!E:L,8,0)=F29,"",VLOOKUP("あやめ-"&amp;A29&amp;"-B",'選手データ（あやめ）'!E:L,8,0))</f>
      </c>
      <c r="G30" s="424"/>
      <c r="H30" s="3"/>
      <c r="I30" s="307">
        <v>2</v>
      </c>
      <c r="J30" s="317"/>
      <c r="K30" s="275"/>
      <c r="L30" s="319"/>
      <c r="M30" s="281"/>
      <c r="N30" s="274"/>
      <c r="O30" s="293"/>
      <c r="P30" s="293"/>
      <c r="Q30" s="277"/>
      <c r="R30" s="290"/>
      <c r="S30" s="277"/>
      <c r="T30" s="320"/>
      <c r="U30" s="296"/>
      <c r="V30" s="291"/>
      <c r="W30" s="300">
        <v>1</v>
      </c>
      <c r="X30" s="3"/>
      <c r="Y30" s="422"/>
      <c r="Z30" s="423"/>
      <c r="AA30" s="422"/>
      <c r="AB30" s="419"/>
      <c r="AC30" s="420">
        <f>IF(VLOOKUP("あやめ-"&amp;AE29&amp;"-B",'選手データ（あやめ）'!E:L,8,0)=AC29,"",VLOOKUP("あやめ-"&amp;AE29&amp;"-B",'選手データ（あやめ）'!E:L,8,0))</f>
      </c>
      <c r="AD30" s="424"/>
      <c r="AE30" s="425"/>
      <c r="AF30" s="421"/>
      <c r="AG30" s="15"/>
      <c r="AH30" s="422"/>
      <c r="AI30" s="423"/>
      <c r="AJ30" s="422"/>
      <c r="AK30" s="419"/>
      <c r="AL30" s="22" t="str">
        <f>IF(VLOOKUP("あやめ-"&amp;AF29&amp;"-B",'選手データ（あやめ）'!E:L,8,0)=AL29,"",VLOOKUP("あやめ-"&amp;AF29&amp;"-B",'選手データ（あやめ）'!E:L,8,0))</f>
        <v>滋賀</v>
      </c>
      <c r="AM30" s="424"/>
      <c r="AN30" s="7"/>
      <c r="AO30" s="273">
        <v>1</v>
      </c>
      <c r="AP30" s="274"/>
      <c r="AQ30" s="275"/>
      <c r="AR30" s="289"/>
      <c r="AS30" s="212"/>
      <c r="AT30" s="167"/>
      <c r="AU30" s="183"/>
      <c r="AV30" s="167"/>
      <c r="AW30" s="223"/>
      <c r="AX30" s="168"/>
      <c r="AY30" s="216"/>
      <c r="AZ30" s="239"/>
      <c r="BA30" s="291"/>
      <c r="BB30" s="291"/>
      <c r="BC30" s="300">
        <v>1</v>
      </c>
      <c r="BD30" s="3"/>
      <c r="BE30" s="422"/>
      <c r="BF30" s="423"/>
      <c r="BG30" s="422"/>
      <c r="BH30" s="419"/>
      <c r="BI30" s="420">
        <f>IF(VLOOKUP("あやめ-"&amp;BK29&amp;"-B",'選手データ（あやめ）'!E:L,8,0)=BI29,"",VLOOKUP("あやめ-"&amp;BK29&amp;"-B",'選手データ（あやめ）'!E:L,8,0))</f>
      </c>
      <c r="BJ30" s="424"/>
      <c r="BK30" s="425"/>
    </row>
    <row r="31" spans="1:63" s="1" customFormat="1" ht="26.25" customHeight="1" thickBot="1">
      <c r="A31" s="421">
        <v>12</v>
      </c>
      <c r="B31" s="422" t="str">
        <f>VLOOKUP("あやめ-"&amp;A31&amp;"-A",'選手データ（あやめ）'!E:L,4,0)</f>
        <v>南　　英子</v>
      </c>
      <c r="C31" s="423" t="s">
        <v>87</v>
      </c>
      <c r="D31" s="422" t="str">
        <f>VLOOKUP("あやめ-"&amp;A31&amp;"-B",'選手データ（あやめ）'!E:L,4,0)</f>
        <v>今川光代</v>
      </c>
      <c r="E31" s="419" t="s">
        <v>88</v>
      </c>
      <c r="F31" s="420" t="str">
        <f>VLOOKUP("あやめ-"&amp;A31&amp;"-A",'選手データ（あやめ）'!E:L,8,0)</f>
        <v>京都</v>
      </c>
      <c r="G31" s="424" t="s">
        <v>89</v>
      </c>
      <c r="H31" s="3"/>
      <c r="I31" s="279"/>
      <c r="J31" s="279"/>
      <c r="K31" s="318"/>
      <c r="L31" s="321"/>
      <c r="M31" s="281"/>
      <c r="N31" s="274"/>
      <c r="O31" s="293"/>
      <c r="P31" s="293"/>
      <c r="Q31" s="277"/>
      <c r="R31" s="290"/>
      <c r="S31" s="277"/>
      <c r="T31" s="322"/>
      <c r="U31" s="301"/>
      <c r="V31" s="302"/>
      <c r="W31" s="280"/>
      <c r="X31" s="4"/>
      <c r="Y31" s="422" t="str">
        <f>VLOOKUP("あやめ-"&amp;AE31&amp;"-A",'選手データ（あやめ）'!E:L,4,0)</f>
        <v>池田千恵子</v>
      </c>
      <c r="Z31" s="423" t="s">
        <v>76</v>
      </c>
      <c r="AA31" s="422" t="str">
        <f>VLOOKUP("あやめ-"&amp;AE31&amp;"-B",'選手データ（あやめ）'!E:L,4,0)</f>
        <v>金森雅子</v>
      </c>
      <c r="AB31" s="419" t="s">
        <v>77</v>
      </c>
      <c r="AC31" s="420" t="str">
        <f>VLOOKUP("あやめ-"&amp;AE31&amp;"-A",'選手データ（あやめ）'!E:L,8,0)</f>
        <v>奈良</v>
      </c>
      <c r="AD31" s="424" t="s">
        <v>78</v>
      </c>
      <c r="AE31" s="425">
        <v>36</v>
      </c>
      <c r="AF31" s="421">
        <v>99</v>
      </c>
      <c r="AG31" s="15"/>
      <c r="AH31" s="422" t="str">
        <f>VLOOKUP("あやめ-"&amp;AF31&amp;"-A",'選手データ（あやめ）'!E:L,4,0)</f>
        <v>荒澤裕子</v>
      </c>
      <c r="AI31" s="423" t="s">
        <v>87</v>
      </c>
      <c r="AJ31" s="422" t="str">
        <f>VLOOKUP("あやめ-"&amp;AF31&amp;"-B",'選手データ（あやめ）'!E:L,4,0)</f>
        <v>田坂智恵子</v>
      </c>
      <c r="AK31" s="419" t="s">
        <v>88</v>
      </c>
      <c r="AL31" s="21" t="str">
        <f>VLOOKUP("あやめ-"&amp;AF31&amp;"-A",'選手データ（あやめ）'!E:L,8,0)</f>
        <v>静岡</v>
      </c>
      <c r="AM31" s="424" t="s">
        <v>89</v>
      </c>
      <c r="AN31" s="7"/>
      <c r="AO31" s="272"/>
      <c r="AP31" s="272"/>
      <c r="AQ31" s="292"/>
      <c r="AR31" s="271"/>
      <c r="AS31" s="215"/>
      <c r="AT31" s="167"/>
      <c r="AU31" s="183"/>
      <c r="AV31" s="167"/>
      <c r="AW31" s="223"/>
      <c r="AX31" s="168"/>
      <c r="AY31" s="216"/>
      <c r="AZ31" s="168"/>
      <c r="BA31" s="294"/>
      <c r="BB31" s="294"/>
      <c r="BC31" s="287"/>
      <c r="BD31" s="4"/>
      <c r="BE31" s="422" t="str">
        <f>VLOOKUP("あやめ-"&amp;BK31&amp;"-A",'選手データ（あやめ）'!E:L,4,0)</f>
        <v>田岡美里</v>
      </c>
      <c r="BF31" s="423" t="s">
        <v>76</v>
      </c>
      <c r="BG31" s="422" t="str">
        <f>VLOOKUP("あやめ-"&amp;BK31&amp;"-B",'選手データ（あやめ）'!E:L,4,0)</f>
        <v>池内　　瞳</v>
      </c>
      <c r="BH31" s="419" t="s">
        <v>77</v>
      </c>
      <c r="BI31" s="420" t="str">
        <f>VLOOKUP("あやめ-"&amp;BK31&amp;"-A",'選手データ（あやめ）'!E:L,8,0)</f>
        <v>香川</v>
      </c>
      <c r="BJ31" s="424" t="s">
        <v>78</v>
      </c>
      <c r="BK31" s="425">
        <v>123</v>
      </c>
    </row>
    <row r="32" spans="1:63" s="1" customFormat="1" ht="26.25" customHeight="1" thickBot="1" thickTop="1">
      <c r="A32" s="421"/>
      <c r="B32" s="422"/>
      <c r="C32" s="423"/>
      <c r="D32" s="422"/>
      <c r="E32" s="419"/>
      <c r="F32" s="420">
        <f>IF(VLOOKUP("あやめ-"&amp;A31&amp;"-B",'選手データ（あやめ）'!E:L,8,0)=F31,"",VLOOKUP("あやめ-"&amp;A31&amp;"-B",'選手データ（あやめ）'!E:L,8,0))</f>
      </c>
      <c r="G32" s="424"/>
      <c r="H32" s="3"/>
      <c r="I32" s="356"/>
      <c r="J32" s="344" t="s">
        <v>802</v>
      </c>
      <c r="K32" s="344"/>
      <c r="L32" s="344" t="s">
        <v>802</v>
      </c>
      <c r="M32" s="354"/>
      <c r="N32" s="356" t="s">
        <v>802</v>
      </c>
      <c r="O32" s="293"/>
      <c r="P32" s="293"/>
      <c r="Q32" s="277"/>
      <c r="R32" s="290"/>
      <c r="S32" s="303">
        <v>2</v>
      </c>
      <c r="T32" s="290"/>
      <c r="U32" s="350" t="s">
        <v>802</v>
      </c>
      <c r="V32" s="350" t="s">
        <v>802</v>
      </c>
      <c r="W32" s="277"/>
      <c r="X32" s="3"/>
      <c r="Y32" s="422"/>
      <c r="Z32" s="423"/>
      <c r="AA32" s="422"/>
      <c r="AB32" s="419"/>
      <c r="AC32" s="420">
        <f>IF(VLOOKUP("あやめ-"&amp;AE31&amp;"-B",'選手データ（あやめ）'!E:L,8,0)=AC31,"",VLOOKUP("あやめ-"&amp;AE31&amp;"-B",'選手データ（あやめ）'!E:L,8,0))</f>
      </c>
      <c r="AD32" s="424"/>
      <c r="AE32" s="425"/>
      <c r="AF32" s="421"/>
      <c r="AG32" s="15"/>
      <c r="AH32" s="422"/>
      <c r="AI32" s="423"/>
      <c r="AJ32" s="422"/>
      <c r="AK32" s="419"/>
      <c r="AL32" s="22" t="str">
        <f>IF(VLOOKUP("あやめ-"&amp;AF31&amp;"-B",'選手データ（あやめ）'!E:L,8,0)=AL31,"",VLOOKUP("あやめ-"&amp;AF31&amp;"-B",'選手データ（あやめ）'!E:L,8,0))</f>
        <v>愛媛</v>
      </c>
      <c r="AM32" s="424"/>
      <c r="AN32" s="7"/>
      <c r="AO32" s="274"/>
      <c r="AP32" s="273">
        <v>3</v>
      </c>
      <c r="AQ32" s="273"/>
      <c r="AR32" s="273">
        <v>0</v>
      </c>
      <c r="AS32" s="215"/>
      <c r="AT32" s="390">
        <v>1</v>
      </c>
      <c r="AU32" s="183"/>
      <c r="AV32" s="167"/>
      <c r="AW32" s="223"/>
      <c r="AX32" s="277"/>
      <c r="AY32" s="283">
        <v>2</v>
      </c>
      <c r="AZ32" s="277"/>
      <c r="BA32" s="278">
        <v>3</v>
      </c>
      <c r="BB32" s="278">
        <v>1</v>
      </c>
      <c r="BC32" s="277"/>
      <c r="BD32" s="3"/>
      <c r="BE32" s="422"/>
      <c r="BF32" s="423"/>
      <c r="BG32" s="422"/>
      <c r="BH32" s="419"/>
      <c r="BI32" s="420">
        <f>IF(VLOOKUP("あやめ-"&amp;BK31&amp;"-B",'選手データ（あやめ）'!E:L,8,0)=BI31,"",VLOOKUP("あやめ-"&amp;BK31&amp;"-B",'選手データ（あやめ）'!E:L,8,0))</f>
      </c>
      <c r="BJ32" s="424"/>
      <c r="BK32" s="425"/>
    </row>
    <row r="33" spans="1:63" s="1" customFormat="1" ht="26.25" customHeight="1" thickBot="1" thickTop="1">
      <c r="A33" s="421">
        <v>13</v>
      </c>
      <c r="B33" s="422" t="str">
        <f>VLOOKUP("あやめ-"&amp;A33&amp;"-A",'選手データ（あやめ）'!E:L,4,0)</f>
        <v>安井憲子</v>
      </c>
      <c r="C33" s="423" t="s">
        <v>87</v>
      </c>
      <c r="D33" s="422" t="str">
        <f>VLOOKUP("あやめ-"&amp;A33&amp;"-B",'選手データ（あやめ）'!E:L,4,0)</f>
        <v>沼田たかとら</v>
      </c>
      <c r="E33" s="419" t="s">
        <v>88</v>
      </c>
      <c r="F33" s="420" t="str">
        <f>VLOOKUP("あやめ-"&amp;A33&amp;"-A",'選手データ（あやめ）'!E:L,8,0)</f>
        <v>北海道</v>
      </c>
      <c r="G33" s="424" t="s">
        <v>89</v>
      </c>
      <c r="H33" s="3"/>
      <c r="I33" s="342" t="s">
        <v>802</v>
      </c>
      <c r="J33" s="342"/>
      <c r="K33" s="342"/>
      <c r="L33" s="342" t="s">
        <v>802</v>
      </c>
      <c r="M33" s="369"/>
      <c r="N33" s="357"/>
      <c r="O33" s="293"/>
      <c r="P33" s="293"/>
      <c r="Q33" s="277"/>
      <c r="R33" s="290"/>
      <c r="S33" s="320"/>
      <c r="T33" s="277"/>
      <c r="U33" s="346" t="s">
        <v>802</v>
      </c>
      <c r="V33" s="346"/>
      <c r="W33" s="346" t="s">
        <v>802</v>
      </c>
      <c r="X33" s="4"/>
      <c r="Y33" s="422" t="str">
        <f>VLOOKUP("あやめ-"&amp;AE33&amp;"-A",'選手データ（あやめ）'!E:L,4,0)</f>
        <v>安則満子</v>
      </c>
      <c r="Z33" s="423" t="s">
        <v>76</v>
      </c>
      <c r="AA33" s="422" t="str">
        <f>VLOOKUP("あやめ-"&amp;AE33&amp;"-B",'選手データ（あやめ）'!E:L,4,0)</f>
        <v>加藤栄子</v>
      </c>
      <c r="AB33" s="419" t="s">
        <v>77</v>
      </c>
      <c r="AC33" s="420" t="str">
        <f>VLOOKUP("あやめ-"&amp;AE33&amp;"-A",'選手データ（あやめ）'!E:L,8,0)</f>
        <v>愛知</v>
      </c>
      <c r="AD33" s="424" t="s">
        <v>78</v>
      </c>
      <c r="AE33" s="425">
        <v>37</v>
      </c>
      <c r="AF33" s="421">
        <v>100</v>
      </c>
      <c r="AG33" s="15"/>
      <c r="AH33" s="422" t="str">
        <f>VLOOKUP("あやめ-"&amp;AF33&amp;"-A",'選手データ（あやめ）'!E:L,4,0)</f>
        <v>衣川桂子</v>
      </c>
      <c r="AI33" s="423" t="s">
        <v>87</v>
      </c>
      <c r="AJ33" s="422" t="str">
        <f>VLOOKUP("あやめ-"&amp;AF33&amp;"-B",'選手データ（あやめ）'!E:L,4,0)</f>
        <v>滝田史絵</v>
      </c>
      <c r="AK33" s="419" t="s">
        <v>88</v>
      </c>
      <c r="AL33" s="21" t="str">
        <f>VLOOKUP("あやめ-"&amp;AF33&amp;"-A",'選手データ（あやめ）'!E:L,8,0)</f>
        <v>東京</v>
      </c>
      <c r="AM33" s="424" t="s">
        <v>89</v>
      </c>
      <c r="AN33" s="7"/>
      <c r="AO33" s="167" t="s">
        <v>802</v>
      </c>
      <c r="AP33" s="167"/>
      <c r="AQ33" s="167"/>
      <c r="AR33" s="274">
        <v>2</v>
      </c>
      <c r="AS33" s="281"/>
      <c r="AT33" s="191"/>
      <c r="AU33" s="183"/>
      <c r="AV33" s="167"/>
      <c r="AW33" s="223"/>
      <c r="AX33" s="277"/>
      <c r="AY33" s="308"/>
      <c r="AZ33" s="290"/>
      <c r="BA33" s="277">
        <v>1</v>
      </c>
      <c r="BB33" s="168"/>
      <c r="BC33" s="168" t="s">
        <v>802</v>
      </c>
      <c r="BD33" s="4"/>
      <c r="BE33" s="422" t="str">
        <f>VLOOKUP("あやめ-"&amp;BK33&amp;"-A",'選手データ（あやめ）'!E:L,4,0)</f>
        <v>鷲巣鈴恵</v>
      </c>
      <c r="BF33" s="423" t="s">
        <v>76</v>
      </c>
      <c r="BG33" s="422" t="str">
        <f>VLOOKUP("あやめ-"&amp;BK33&amp;"-B",'選手データ（あやめ）'!E:L,4,0)</f>
        <v>由比藤文子</v>
      </c>
      <c r="BH33" s="419" t="s">
        <v>77</v>
      </c>
      <c r="BI33" s="420" t="str">
        <f>VLOOKUP("あやめ-"&amp;BK33&amp;"-A",'選手データ（あやめ）'!E:L,8,0)</f>
        <v>静岡</v>
      </c>
      <c r="BJ33" s="424" t="s">
        <v>78</v>
      </c>
      <c r="BK33" s="425">
        <v>124</v>
      </c>
    </row>
    <row r="34" spans="1:63" s="1" customFormat="1" ht="26.25" customHeight="1" thickTop="1">
      <c r="A34" s="421"/>
      <c r="B34" s="422"/>
      <c r="C34" s="423"/>
      <c r="D34" s="422"/>
      <c r="E34" s="419"/>
      <c r="F34" s="420">
        <f>IF(VLOOKUP("あやめ-"&amp;A33&amp;"-B",'選手データ（あやめ）'!E:L,8,0)=F33,"",VLOOKUP("あやめ-"&amp;A33&amp;"-B",'選手データ（あやめ）'!E:L,8,0))</f>
      </c>
      <c r="G34" s="424"/>
      <c r="H34" s="3"/>
      <c r="I34" s="274"/>
      <c r="J34" s="304"/>
      <c r="K34" s="274"/>
      <c r="L34" s="282"/>
      <c r="M34" s="293"/>
      <c r="N34" s="293"/>
      <c r="O34" s="293"/>
      <c r="P34" s="293"/>
      <c r="Q34" s="277"/>
      <c r="R34" s="290"/>
      <c r="S34" s="322"/>
      <c r="T34" s="379"/>
      <c r="U34" s="277"/>
      <c r="V34" s="284"/>
      <c r="W34" s="277"/>
      <c r="X34" s="3"/>
      <c r="Y34" s="422"/>
      <c r="Z34" s="423"/>
      <c r="AA34" s="422"/>
      <c r="AB34" s="419"/>
      <c r="AC34" s="420">
        <f>IF(VLOOKUP("あやめ-"&amp;AE33&amp;"-B",'選手データ（あやめ）'!E:L,8,0)=AC33,"",VLOOKUP("あやめ-"&amp;AE33&amp;"-B",'選手データ（あやめ）'!E:L,8,0))</f>
      </c>
      <c r="AD34" s="424"/>
      <c r="AE34" s="425"/>
      <c r="AF34" s="421"/>
      <c r="AG34" s="15"/>
      <c r="AH34" s="422"/>
      <c r="AI34" s="423"/>
      <c r="AJ34" s="422"/>
      <c r="AK34" s="419"/>
      <c r="AL34" s="22" t="str">
        <f>IF(VLOOKUP("あやめ-"&amp;AF33&amp;"-B",'選手データ（あやめ）'!E:L,8,0)=AL33,"",VLOOKUP("あやめ-"&amp;AF33&amp;"-B",'選手データ（あやめ）'!E:L,8,0))</f>
        <v>栃木</v>
      </c>
      <c r="AM34" s="424"/>
      <c r="AN34" s="7"/>
      <c r="AO34" s="185"/>
      <c r="AP34" s="186"/>
      <c r="AQ34" s="185"/>
      <c r="AR34" s="289"/>
      <c r="AS34" s="281"/>
      <c r="AT34" s="183"/>
      <c r="AU34" s="183"/>
      <c r="AV34" s="167"/>
      <c r="AW34" s="223"/>
      <c r="AX34" s="168"/>
      <c r="AY34" s="172"/>
      <c r="AZ34" s="172"/>
      <c r="BA34" s="173"/>
      <c r="BB34" s="178"/>
      <c r="BC34" s="173"/>
      <c r="BD34" s="3"/>
      <c r="BE34" s="422"/>
      <c r="BF34" s="423"/>
      <c r="BG34" s="422"/>
      <c r="BH34" s="419"/>
      <c r="BI34" s="420">
        <f>IF(VLOOKUP("あやめ-"&amp;BK33&amp;"-B",'選手データ（あやめ）'!E:L,8,0)=BI33,"",VLOOKUP("あやめ-"&amp;BK33&amp;"-B",'選手データ（あやめ）'!E:L,8,0))</f>
      </c>
      <c r="BJ34" s="424"/>
      <c r="BK34" s="425"/>
    </row>
    <row r="35" spans="1:63" s="1" customFormat="1" ht="26.25" customHeight="1" thickBot="1">
      <c r="A35" s="421">
        <v>14</v>
      </c>
      <c r="B35" s="422" t="str">
        <f>VLOOKUP("あやめ-"&amp;A35&amp;"-A",'選手データ（あやめ）'!E:L,4,0)</f>
        <v>小野雅代</v>
      </c>
      <c r="C35" s="423" t="s">
        <v>87</v>
      </c>
      <c r="D35" s="422" t="str">
        <f>VLOOKUP("あやめ-"&amp;A35&amp;"-B",'選手データ（あやめ）'!E:L,4,0)</f>
        <v>奥山裕子</v>
      </c>
      <c r="E35" s="419" t="s">
        <v>88</v>
      </c>
      <c r="F35" s="420" t="str">
        <f>VLOOKUP("あやめ-"&amp;A35&amp;"-A",'選手データ（あやめ）'!E:L,8,0)</f>
        <v>大阪</v>
      </c>
      <c r="G35" s="424" t="s">
        <v>89</v>
      </c>
      <c r="H35" s="3"/>
      <c r="I35" s="272"/>
      <c r="J35" s="292">
        <v>3</v>
      </c>
      <c r="K35" s="272"/>
      <c r="L35" s="285"/>
      <c r="M35" s="323"/>
      <c r="N35" s="293"/>
      <c r="O35" s="293"/>
      <c r="P35" s="293"/>
      <c r="Q35" s="277"/>
      <c r="R35" s="290"/>
      <c r="S35" s="322"/>
      <c r="T35" s="371"/>
      <c r="U35" s="287"/>
      <c r="V35" s="288">
        <v>1</v>
      </c>
      <c r="W35" s="287"/>
      <c r="X35" s="4"/>
      <c r="Y35" s="422" t="str">
        <f>VLOOKUP("あやめ-"&amp;AE35&amp;"-A",'選手データ（あやめ）'!E:L,4,0)</f>
        <v>横山京子</v>
      </c>
      <c r="Z35" s="423" t="s">
        <v>76</v>
      </c>
      <c r="AA35" s="422" t="str">
        <f>VLOOKUP("あやめ-"&amp;AE35&amp;"-B",'選手データ（あやめ）'!E:L,4,0)</f>
        <v>渡部千津子</v>
      </c>
      <c r="AB35" s="419" t="s">
        <v>77</v>
      </c>
      <c r="AC35" s="420" t="str">
        <f>VLOOKUP("あやめ-"&amp;AE35&amp;"-A",'選手データ（あやめ）'!E:L,8,0)</f>
        <v>大阪</v>
      </c>
      <c r="AD35" s="424" t="s">
        <v>78</v>
      </c>
      <c r="AE35" s="425">
        <v>38</v>
      </c>
      <c r="AF35" s="421">
        <v>101</v>
      </c>
      <c r="AG35" s="15"/>
      <c r="AH35" s="422" t="str">
        <f>VLOOKUP("あやめ-"&amp;AF35&amp;"-A",'選手データ（あやめ）'!E:L,4,0)</f>
        <v>汐瀬千鶴</v>
      </c>
      <c r="AI35" s="423" t="s">
        <v>87</v>
      </c>
      <c r="AJ35" s="422" t="str">
        <f>VLOOKUP("あやめ-"&amp;AF35&amp;"-B",'選手データ（あやめ）'!E:L,4,0)</f>
        <v>大西律子</v>
      </c>
      <c r="AK35" s="419" t="s">
        <v>88</v>
      </c>
      <c r="AL35" s="420" t="str">
        <f>VLOOKUP("あやめ-"&amp;AF35&amp;"-A",'選手データ（あやめ）'!E:L,8,0)</f>
        <v>大阪</v>
      </c>
      <c r="AM35" s="424" t="s">
        <v>89</v>
      </c>
      <c r="AN35" s="7"/>
      <c r="AO35" s="272"/>
      <c r="AP35" s="292">
        <v>1</v>
      </c>
      <c r="AQ35" s="272"/>
      <c r="AR35" s="271"/>
      <c r="AS35" s="281"/>
      <c r="AT35" s="183"/>
      <c r="AU35" s="183"/>
      <c r="AV35" s="167"/>
      <c r="AW35" s="223"/>
      <c r="AX35" s="168"/>
      <c r="AY35" s="172"/>
      <c r="AZ35" s="290"/>
      <c r="BA35" s="290"/>
      <c r="BB35" s="277">
        <v>0</v>
      </c>
      <c r="BC35" s="294"/>
      <c r="BD35" s="200"/>
      <c r="BE35" s="422" t="str">
        <f>VLOOKUP("あやめ-"&amp;BK35&amp;"-A",'選手データ（あやめ）'!E:L,4,0)</f>
        <v>竹内まき子</v>
      </c>
      <c r="BF35" s="423" t="s">
        <v>76</v>
      </c>
      <c r="BG35" s="422" t="str">
        <f>VLOOKUP("あやめ-"&amp;BK35&amp;"-B",'選手データ（あやめ）'!E:L,4,0)</f>
        <v>森　たみ子</v>
      </c>
      <c r="BH35" s="419" t="s">
        <v>77</v>
      </c>
      <c r="BI35" s="420" t="str">
        <f>VLOOKUP("あやめ-"&amp;BK35&amp;"-A",'選手データ（あやめ）'!E:L,8,0)</f>
        <v>鳥取</v>
      </c>
      <c r="BJ35" s="424" t="s">
        <v>78</v>
      </c>
      <c r="BK35" s="425">
        <v>125</v>
      </c>
    </row>
    <row r="36" spans="1:63" s="1" customFormat="1" ht="26.25" customHeight="1" thickTop="1">
      <c r="A36" s="421"/>
      <c r="B36" s="422"/>
      <c r="C36" s="423"/>
      <c r="D36" s="422"/>
      <c r="E36" s="419"/>
      <c r="F36" s="420">
        <f>IF(VLOOKUP("あやめ-"&amp;A35&amp;"-B",'選手データ（あやめ）'!E:L,8,0)=F35,"",VLOOKUP("あやめ-"&amp;A35&amp;"-B",'選手データ（あやめ）'!E:L,8,0))</f>
      </c>
      <c r="G36" s="424"/>
      <c r="H36" s="3"/>
      <c r="I36" s="307">
        <v>3</v>
      </c>
      <c r="J36" s="274"/>
      <c r="K36" s="275"/>
      <c r="L36" s="289"/>
      <c r="M36" s="344" t="s">
        <v>802</v>
      </c>
      <c r="N36" s="293"/>
      <c r="O36" s="293"/>
      <c r="P36" s="293"/>
      <c r="Q36" s="277"/>
      <c r="R36" s="290"/>
      <c r="S36" s="290"/>
      <c r="T36" s="350" t="s">
        <v>802</v>
      </c>
      <c r="U36" s="290"/>
      <c r="V36" s="291"/>
      <c r="W36" s="278">
        <v>0</v>
      </c>
      <c r="X36" s="3"/>
      <c r="Y36" s="422"/>
      <c r="Z36" s="423"/>
      <c r="AA36" s="422"/>
      <c r="AB36" s="419"/>
      <c r="AC36" s="420">
        <f>IF(VLOOKUP("あやめ-"&amp;AE35&amp;"-B",'選手データ（あやめ）'!E:L,8,0)=AC35,"",VLOOKUP("あやめ-"&amp;AE35&amp;"-B",'選手データ（あやめ）'!E:L,8,0))</f>
      </c>
      <c r="AD36" s="424"/>
      <c r="AE36" s="425"/>
      <c r="AF36" s="421"/>
      <c r="AG36" s="15"/>
      <c r="AH36" s="422"/>
      <c r="AI36" s="423"/>
      <c r="AJ36" s="422"/>
      <c r="AK36" s="419"/>
      <c r="AL36" s="420">
        <f>IF(VLOOKUP("あやめ-"&amp;AF35&amp;"-B",'選手データ（あやめ）'!E:L,8,0)=AL35,"",VLOOKUP("あやめ-"&amp;AF35&amp;"-B",'選手データ（あやめ）'!E:L,8,0))</f>
      </c>
      <c r="AM36" s="424"/>
      <c r="AN36" s="7"/>
      <c r="AO36" s="307">
        <v>2</v>
      </c>
      <c r="AP36" s="317"/>
      <c r="AQ36" s="275"/>
      <c r="AR36" s="319"/>
      <c r="AS36" s="382">
        <v>1</v>
      </c>
      <c r="AT36" s="183"/>
      <c r="AU36" s="183"/>
      <c r="AV36" s="167"/>
      <c r="AW36" s="223"/>
      <c r="AX36" s="168"/>
      <c r="AY36" s="172"/>
      <c r="AZ36" s="436">
        <v>2</v>
      </c>
      <c r="BA36" s="296"/>
      <c r="BB36" s="291"/>
      <c r="BC36" s="300">
        <v>1</v>
      </c>
      <c r="BD36" s="3"/>
      <c r="BE36" s="422"/>
      <c r="BF36" s="423"/>
      <c r="BG36" s="422"/>
      <c r="BH36" s="419"/>
      <c r="BI36" s="420">
        <f>IF(VLOOKUP("あやめ-"&amp;BK35&amp;"-B",'選手データ（あやめ）'!E:L,8,0)=BI35,"",VLOOKUP("あやめ-"&amp;BK35&amp;"-B",'選手データ（あやめ）'!E:L,8,0))</f>
      </c>
      <c r="BJ36" s="424"/>
      <c r="BK36" s="425"/>
    </row>
    <row r="37" spans="1:63" s="1" customFormat="1" ht="26.25" customHeight="1" thickBot="1">
      <c r="A37" s="421">
        <v>15</v>
      </c>
      <c r="B37" s="422" t="str">
        <f>VLOOKUP("あやめ-"&amp;A37&amp;"-A",'選手データ（あやめ）'!E:L,4,0)</f>
        <v>高橋裕子</v>
      </c>
      <c r="C37" s="423" t="s">
        <v>87</v>
      </c>
      <c r="D37" s="422" t="str">
        <f>VLOOKUP("あやめ-"&amp;A37&amp;"-B",'選手データ（あやめ）'!E:L,4,0)</f>
        <v>藤崎秋恵</v>
      </c>
      <c r="E37" s="419" t="s">
        <v>88</v>
      </c>
      <c r="F37" s="420" t="str">
        <f>VLOOKUP("あやめ-"&amp;A37&amp;"-A",'選手データ（あやめ）'!E:L,8,0)</f>
        <v>神奈川</v>
      </c>
      <c r="G37" s="424" t="s">
        <v>89</v>
      </c>
      <c r="H37" s="3"/>
      <c r="I37" s="272"/>
      <c r="J37" s="272"/>
      <c r="K37" s="292"/>
      <c r="L37" s="271"/>
      <c r="M37" s="274"/>
      <c r="N37" s="293"/>
      <c r="O37" s="324"/>
      <c r="P37" s="293"/>
      <c r="Q37" s="277"/>
      <c r="R37" s="290"/>
      <c r="S37" s="290"/>
      <c r="T37" s="277"/>
      <c r="U37" s="294"/>
      <c r="V37" s="294"/>
      <c r="W37" s="287"/>
      <c r="X37" s="4"/>
      <c r="Y37" s="422" t="str">
        <f>VLOOKUP("あやめ-"&amp;AE37&amp;"-A",'選手データ（あやめ）'!E:L,4,0)</f>
        <v>寺島恵子</v>
      </c>
      <c r="Z37" s="423" t="s">
        <v>76</v>
      </c>
      <c r="AA37" s="422" t="str">
        <f>VLOOKUP("あやめ-"&amp;AE37&amp;"-B",'選手データ（あやめ）'!E:L,4,0)</f>
        <v>武田やよい</v>
      </c>
      <c r="AB37" s="419" t="s">
        <v>77</v>
      </c>
      <c r="AC37" s="420" t="str">
        <f>VLOOKUP("あやめ-"&amp;AE37&amp;"-A",'選手データ（あやめ）'!E:L,8,0)</f>
        <v>埼玉</v>
      </c>
      <c r="AD37" s="424" t="s">
        <v>78</v>
      </c>
      <c r="AE37" s="425">
        <v>39</v>
      </c>
      <c r="AF37" s="421">
        <v>102</v>
      </c>
      <c r="AG37" s="15"/>
      <c r="AH37" s="422" t="str">
        <f>VLOOKUP("あやめ-"&amp;AF37&amp;"-A",'選手データ（あやめ）'!E:L,4,0)</f>
        <v>土居邦枝</v>
      </c>
      <c r="AI37" s="423" t="s">
        <v>87</v>
      </c>
      <c r="AJ37" s="422" t="str">
        <f>VLOOKUP("あやめ-"&amp;AF37&amp;"-B",'選手データ（あやめ）'!E:L,4,0)</f>
        <v>桑村瑞代</v>
      </c>
      <c r="AK37" s="419" t="s">
        <v>88</v>
      </c>
      <c r="AL37" s="420" t="str">
        <f>VLOOKUP("あやめ-"&amp;AF37&amp;"-A",'選手データ（あやめ）'!E:L,8,0)</f>
        <v>香川</v>
      </c>
      <c r="AM37" s="424" t="s">
        <v>89</v>
      </c>
      <c r="AN37" s="7"/>
      <c r="AO37" s="211"/>
      <c r="AP37" s="211"/>
      <c r="AQ37" s="226"/>
      <c r="AR37" s="321"/>
      <c r="AS37" s="274"/>
      <c r="AT37" s="183"/>
      <c r="AU37" s="183"/>
      <c r="AV37" s="167"/>
      <c r="AW37" s="223"/>
      <c r="AX37" s="168"/>
      <c r="AY37" s="172"/>
      <c r="AZ37" s="437"/>
      <c r="BA37" s="438"/>
      <c r="BB37" s="439"/>
      <c r="BC37" s="440"/>
      <c r="BD37" s="4"/>
      <c r="BE37" s="422" t="str">
        <f>VLOOKUP("あやめ-"&amp;BK37&amp;"-A",'選手データ（あやめ）'!E:L,4,0)</f>
        <v>岡村信子</v>
      </c>
      <c r="BF37" s="423" t="s">
        <v>76</v>
      </c>
      <c r="BG37" s="422" t="str">
        <f>VLOOKUP("あやめ-"&amp;BK37&amp;"-B",'選手データ（あやめ）'!E:L,4,0)</f>
        <v>山下静香</v>
      </c>
      <c r="BH37" s="419" t="s">
        <v>77</v>
      </c>
      <c r="BI37" s="420" t="str">
        <f>VLOOKUP("あやめ-"&amp;BK37&amp;"-A",'選手データ（あやめ）'!E:L,8,0)</f>
        <v>兵庫</v>
      </c>
      <c r="BJ37" s="424" t="s">
        <v>78</v>
      </c>
      <c r="BK37" s="425">
        <v>126</v>
      </c>
    </row>
    <row r="38" spans="1:63" s="1" customFormat="1" ht="26.25" customHeight="1" thickTop="1">
      <c r="A38" s="421"/>
      <c r="B38" s="422"/>
      <c r="C38" s="423"/>
      <c r="D38" s="422"/>
      <c r="E38" s="419"/>
      <c r="F38" s="420">
        <f>IF(VLOOKUP("あやめ-"&amp;A37&amp;"-B",'選手データ（あやめ）'!E:L,8,0)=F37,"",VLOOKUP("あやめ-"&amp;A37&amp;"-B",'選手データ（あやめ）'!E:L,8,0))</f>
      </c>
      <c r="G38" s="424"/>
      <c r="H38" s="3"/>
      <c r="I38" s="274"/>
      <c r="J38" s="344" t="s">
        <v>802</v>
      </c>
      <c r="K38" s="273"/>
      <c r="L38" s="273">
        <v>3</v>
      </c>
      <c r="M38" s="274"/>
      <c r="N38" s="281"/>
      <c r="O38" s="355" t="s">
        <v>802</v>
      </c>
      <c r="P38" s="293"/>
      <c r="Q38" s="277"/>
      <c r="R38" s="299">
        <v>0</v>
      </c>
      <c r="S38" s="277"/>
      <c r="T38" s="277"/>
      <c r="U38" s="278">
        <v>1</v>
      </c>
      <c r="V38" s="350" t="s">
        <v>802</v>
      </c>
      <c r="W38" s="345"/>
      <c r="X38" s="3"/>
      <c r="Y38" s="422"/>
      <c r="Z38" s="423"/>
      <c r="AA38" s="422"/>
      <c r="AB38" s="419"/>
      <c r="AC38" s="420">
        <f>IF(VLOOKUP("あやめ-"&amp;AE37&amp;"-B",'選手データ（あやめ）'!E:L,8,0)=AC37,"",VLOOKUP("あやめ-"&amp;AE37&amp;"-B",'選手データ（あやめ）'!E:L,8,0))</f>
      </c>
      <c r="AD38" s="424"/>
      <c r="AE38" s="425"/>
      <c r="AF38" s="421"/>
      <c r="AG38" s="15"/>
      <c r="AH38" s="422"/>
      <c r="AI38" s="423"/>
      <c r="AJ38" s="422"/>
      <c r="AK38" s="419"/>
      <c r="AL38" s="420">
        <f>IF(VLOOKUP("あやめ-"&amp;AF37&amp;"-B",'選手データ（あやめ）'!E:L,8,0)=AL37,"",VLOOKUP("あやめ-"&amp;AF37&amp;"-B",'選手データ（あやめ）'!E:L,8,0))</f>
      </c>
      <c r="AM38" s="424"/>
      <c r="AN38" s="7"/>
      <c r="AO38" s="167"/>
      <c r="AP38" s="197" t="s">
        <v>802</v>
      </c>
      <c r="AQ38" s="197"/>
      <c r="AR38" s="197" t="s">
        <v>802</v>
      </c>
      <c r="AS38" s="167"/>
      <c r="AT38" s="183"/>
      <c r="AU38" s="183"/>
      <c r="AV38" s="167"/>
      <c r="AW38" s="223"/>
      <c r="AX38" s="168"/>
      <c r="AY38" s="172"/>
      <c r="AZ38" s="168"/>
      <c r="BA38" s="188" t="s">
        <v>802</v>
      </c>
      <c r="BB38" s="188" t="s">
        <v>802</v>
      </c>
      <c r="BC38" s="168"/>
      <c r="BD38" s="3"/>
      <c r="BE38" s="422"/>
      <c r="BF38" s="423"/>
      <c r="BG38" s="422"/>
      <c r="BH38" s="419"/>
      <c r="BI38" s="420">
        <f>IF(VLOOKUP("あやめ-"&amp;BK37&amp;"-B",'選手データ（あやめ）'!E:L,8,0)=BI37,"",VLOOKUP("あやめ-"&amp;BK37&amp;"-B",'選手データ（あやめ）'!E:L,8,0))</f>
      </c>
      <c r="BJ38" s="424"/>
      <c r="BK38" s="425"/>
    </row>
    <row r="39" spans="1:63" s="1" customFormat="1" ht="26.25" customHeight="1" thickBot="1">
      <c r="A39" s="421">
        <v>16</v>
      </c>
      <c r="B39" s="422" t="str">
        <f>VLOOKUP("あやめ-"&amp;A39&amp;"-A",'選手データ（あやめ）'!E:L,4,0)</f>
        <v>矢ヶ部敬子</v>
      </c>
      <c r="C39" s="423" t="s">
        <v>87</v>
      </c>
      <c r="D39" s="422" t="str">
        <f>VLOOKUP("あやめ-"&amp;A39&amp;"-B",'選手データ（あやめ）'!E:L,4,0)</f>
        <v>松林ミチエ</v>
      </c>
      <c r="E39" s="419" t="s">
        <v>88</v>
      </c>
      <c r="F39" s="420" t="str">
        <f>VLOOKUP("あやめ-"&amp;A39&amp;"-A",'選手データ（あやめ）'!E:L,8,0)</f>
        <v>佐賀</v>
      </c>
      <c r="G39" s="424" t="s">
        <v>89</v>
      </c>
      <c r="H39" s="3"/>
      <c r="I39" s="274">
        <v>3</v>
      </c>
      <c r="J39" s="274"/>
      <c r="K39" s="274"/>
      <c r="L39" s="274">
        <v>0</v>
      </c>
      <c r="M39" s="274"/>
      <c r="N39" s="281"/>
      <c r="O39" s="274"/>
      <c r="P39" s="293"/>
      <c r="Q39" s="277"/>
      <c r="R39" s="283"/>
      <c r="S39" s="277"/>
      <c r="T39" s="277"/>
      <c r="U39" s="280">
        <v>3</v>
      </c>
      <c r="V39" s="346"/>
      <c r="W39" s="346" t="s">
        <v>802</v>
      </c>
      <c r="X39" s="4"/>
      <c r="Y39" s="422" t="str">
        <f>VLOOKUP("あやめ-"&amp;AE39&amp;"-A",'選手データ（あやめ）'!E:L,4,0)</f>
        <v>猪熊佐智子</v>
      </c>
      <c r="Z39" s="423" t="s">
        <v>76</v>
      </c>
      <c r="AA39" s="422" t="str">
        <f>VLOOKUP("あやめ-"&amp;AE39&amp;"-B",'選手データ（あやめ）'!E:L,4,0)</f>
        <v>手島範子</v>
      </c>
      <c r="AB39" s="419" t="s">
        <v>77</v>
      </c>
      <c r="AC39" s="420" t="str">
        <f>VLOOKUP("あやめ-"&amp;AE39&amp;"-A",'選手データ（あやめ）'!E:L,8,0)</f>
        <v>長野</v>
      </c>
      <c r="AD39" s="424" t="s">
        <v>78</v>
      </c>
      <c r="AE39" s="425">
        <v>40</v>
      </c>
      <c r="AF39" s="421">
        <v>103</v>
      </c>
      <c r="AG39" s="15"/>
      <c r="AH39" s="422" t="str">
        <f>VLOOKUP("あやめ-"&amp;AF39&amp;"-A",'選手データ（あやめ）'!E:L,4,0)</f>
        <v>横川小夜子</v>
      </c>
      <c r="AI39" s="423" t="s">
        <v>87</v>
      </c>
      <c r="AJ39" s="422" t="str">
        <f>VLOOKUP("あやめ-"&amp;AF39&amp;"-B",'選手データ（あやめ）'!E:L,4,0)</f>
        <v>下田順子</v>
      </c>
      <c r="AK39" s="419" t="s">
        <v>88</v>
      </c>
      <c r="AL39" s="420" t="str">
        <f>VLOOKUP("あやめ-"&amp;AF39&amp;"-A",'選手データ（あやめ）'!E:L,8,0)</f>
        <v>山口</v>
      </c>
      <c r="AM39" s="424" t="s">
        <v>89</v>
      </c>
      <c r="AN39" s="7"/>
      <c r="AO39" s="167" t="s">
        <v>802</v>
      </c>
      <c r="AP39" s="274"/>
      <c r="AQ39" s="274"/>
      <c r="AR39" s="274">
        <v>1</v>
      </c>
      <c r="AS39" s="274"/>
      <c r="AT39" s="281"/>
      <c r="AU39" s="337"/>
      <c r="AV39" s="167"/>
      <c r="AW39" s="223"/>
      <c r="AX39" s="168"/>
      <c r="AY39" s="172"/>
      <c r="AZ39" s="168"/>
      <c r="BA39" s="168"/>
      <c r="BB39" s="168"/>
      <c r="BC39" s="168"/>
      <c r="BD39" s="4"/>
      <c r="BE39" s="422"/>
      <c r="BF39" s="423"/>
      <c r="BG39" s="422"/>
      <c r="BH39" s="419"/>
      <c r="BI39" s="21"/>
      <c r="BJ39" s="424"/>
      <c r="BK39" s="425"/>
    </row>
    <row r="40" spans="1:63" s="1" customFormat="1" ht="26.25" customHeight="1" thickTop="1">
      <c r="A40" s="421"/>
      <c r="B40" s="422"/>
      <c r="C40" s="423"/>
      <c r="D40" s="422"/>
      <c r="E40" s="419"/>
      <c r="F40" s="420">
        <f>IF(VLOOKUP("あやめ-"&amp;A39&amp;"-B",'選手データ（あやめ）'!E:L,8,0)=F39,"",VLOOKUP("あやめ-"&amp;A39&amp;"-B",'選手データ（あやめ）'!E:L,8,0))</f>
      </c>
      <c r="G40" s="424"/>
      <c r="H40" s="3"/>
      <c r="I40" s="317"/>
      <c r="J40" s="275"/>
      <c r="K40" s="317"/>
      <c r="L40" s="289"/>
      <c r="M40" s="274"/>
      <c r="N40" s="281"/>
      <c r="O40" s="274"/>
      <c r="P40" s="293"/>
      <c r="Q40" s="277"/>
      <c r="R40" s="283"/>
      <c r="S40" s="277"/>
      <c r="T40" s="283"/>
      <c r="U40" s="277"/>
      <c r="V40" s="284"/>
      <c r="W40" s="277"/>
      <c r="X40" s="3"/>
      <c r="Y40" s="422"/>
      <c r="Z40" s="423"/>
      <c r="AA40" s="422"/>
      <c r="AB40" s="419"/>
      <c r="AC40" s="420">
        <f>IF(VLOOKUP("あやめ-"&amp;AE39&amp;"-B",'選手データ（あやめ）'!E:L,8,0)=AC39,"",VLOOKUP("あやめ-"&amp;AE39&amp;"-B",'選手データ（あやめ）'!E:L,8,0))</f>
      </c>
      <c r="AD40" s="424"/>
      <c r="AE40" s="425"/>
      <c r="AF40" s="421"/>
      <c r="AG40" s="15"/>
      <c r="AH40" s="422"/>
      <c r="AI40" s="423"/>
      <c r="AJ40" s="422"/>
      <c r="AK40" s="419"/>
      <c r="AL40" s="420">
        <f>IF(VLOOKUP("あやめ-"&amp;AF39&amp;"-B",'選手データ（あやめ）'!E:L,8,0)=AL39,"",VLOOKUP("あやめ-"&amp;AF39&amp;"-B",'選手データ（あやめ）'!E:L,8,0))</f>
      </c>
      <c r="AM40" s="424"/>
      <c r="AN40" s="7"/>
      <c r="AO40" s="185"/>
      <c r="AP40" s="275"/>
      <c r="AQ40" s="317"/>
      <c r="AR40" s="289"/>
      <c r="AS40" s="274"/>
      <c r="AT40" s="293"/>
      <c r="AU40" s="273">
        <v>1</v>
      </c>
      <c r="AV40" s="197"/>
      <c r="AW40" s="252"/>
      <c r="AX40" s="233" t="s">
        <v>802</v>
      </c>
      <c r="AY40" s="188"/>
      <c r="AZ40" s="168"/>
      <c r="BA40" s="168"/>
      <c r="BB40" s="168"/>
      <c r="BC40" s="168"/>
      <c r="BD40" s="3"/>
      <c r="BE40" s="422"/>
      <c r="BF40" s="423"/>
      <c r="BG40" s="422"/>
      <c r="BH40" s="419"/>
      <c r="BI40" s="22"/>
      <c r="BJ40" s="424"/>
      <c r="BK40" s="425"/>
    </row>
    <row r="41" spans="1:55" s="1" customFormat="1" ht="26.25" customHeight="1" thickBot="1">
      <c r="A41" s="421">
        <v>17</v>
      </c>
      <c r="B41" s="422" t="str">
        <f>VLOOKUP("あやめ-"&amp;A41&amp;"-A",'選手データ（あやめ）'!E:L,4,0)</f>
        <v>田仲澄子</v>
      </c>
      <c r="C41" s="423" t="s">
        <v>87</v>
      </c>
      <c r="D41" s="422" t="str">
        <f>VLOOKUP("あやめ-"&amp;A41&amp;"-B",'選手データ（あやめ）'!E:L,4,0)</f>
        <v>小野田まりゑ</v>
      </c>
      <c r="E41" s="419" t="s">
        <v>88</v>
      </c>
      <c r="F41" s="420" t="str">
        <f>VLOOKUP("あやめ-"&amp;A41&amp;"-A",'選手データ（あやめ）'!E:L,8,0)</f>
        <v>兵庫</v>
      </c>
      <c r="G41" s="424" t="s">
        <v>89</v>
      </c>
      <c r="H41" s="3"/>
      <c r="I41" s="274"/>
      <c r="J41" s="292">
        <v>1</v>
      </c>
      <c r="K41" s="272"/>
      <c r="L41" s="271"/>
      <c r="M41" s="318">
        <v>0</v>
      </c>
      <c r="N41" s="281"/>
      <c r="O41" s="274"/>
      <c r="P41" s="293"/>
      <c r="Q41" s="277"/>
      <c r="R41" s="283"/>
      <c r="S41" s="277"/>
      <c r="T41" s="276">
        <v>0</v>
      </c>
      <c r="U41" s="287"/>
      <c r="V41" s="349" t="s">
        <v>802</v>
      </c>
      <c r="W41" s="287"/>
      <c r="X41" s="4"/>
      <c r="Y41" s="422" t="str">
        <f>VLOOKUP("あやめ-"&amp;AE41&amp;"-A",'選手データ（あやめ）'!E:L,4,0)</f>
        <v>新浜宮子</v>
      </c>
      <c r="Z41" s="423" t="s">
        <v>76</v>
      </c>
      <c r="AA41" s="270" t="s">
        <v>854</v>
      </c>
      <c r="AB41" s="419" t="s">
        <v>77</v>
      </c>
      <c r="AC41" s="420" t="str">
        <f>VLOOKUP("あやめ-"&amp;AE41&amp;"-A",'選手データ（あやめ）'!E:L,8,0)</f>
        <v>愛媛</v>
      </c>
      <c r="AD41" s="424" t="s">
        <v>78</v>
      </c>
      <c r="AE41" s="425">
        <v>41</v>
      </c>
      <c r="AF41" s="421">
        <v>104</v>
      </c>
      <c r="AG41" s="15"/>
      <c r="AH41" s="422" t="str">
        <f>VLOOKUP("あやめ-"&amp;AF41&amp;"-A",'選手データ（あやめ）'!E:L,4,0)</f>
        <v>畑　　慶子</v>
      </c>
      <c r="AI41" s="423" t="s">
        <v>87</v>
      </c>
      <c r="AJ41" s="422" t="str">
        <f>VLOOKUP("あやめ-"&amp;AF41&amp;"-B",'選手データ（あやめ）'!E:L,4,0)</f>
        <v>柳瀬ひろ子</v>
      </c>
      <c r="AK41" s="419" t="s">
        <v>88</v>
      </c>
      <c r="AL41" s="420" t="str">
        <f>VLOOKUP("あやめ-"&amp;AF41&amp;"-A",'選手データ（あやめ）'!E:L,8,0)</f>
        <v>兵庫</v>
      </c>
      <c r="AM41" s="424" t="s">
        <v>89</v>
      </c>
      <c r="AN41" s="7"/>
      <c r="AO41" s="170"/>
      <c r="AP41" s="292">
        <v>1</v>
      </c>
      <c r="AQ41" s="272"/>
      <c r="AR41" s="271"/>
      <c r="AS41" s="318">
        <v>2</v>
      </c>
      <c r="AT41" s="293"/>
      <c r="AU41" s="274"/>
      <c r="AV41" s="167"/>
      <c r="AW41" s="244"/>
      <c r="AX41" s="264"/>
      <c r="AY41" s="208"/>
      <c r="AZ41" s="205"/>
      <c r="BA41" s="205"/>
      <c r="BB41" s="205"/>
      <c r="BC41" s="205"/>
    </row>
    <row r="42" spans="1:55" s="1" customFormat="1" ht="26.25" customHeight="1" thickTop="1">
      <c r="A42" s="421"/>
      <c r="B42" s="422"/>
      <c r="C42" s="423"/>
      <c r="D42" s="422"/>
      <c r="E42" s="419"/>
      <c r="F42" s="420">
        <f>IF(VLOOKUP("あやめ-"&amp;A41&amp;"-B",'選手データ（あやめ）'!E:L,8,0)=F41,"",VLOOKUP("あやめ-"&amp;A41&amp;"-B",'選手データ（あやめ）'!E:L,8,0))</f>
      </c>
      <c r="G42" s="424"/>
      <c r="H42" s="3"/>
      <c r="I42" s="255" t="s">
        <v>802</v>
      </c>
      <c r="J42" s="374"/>
      <c r="K42" s="375"/>
      <c r="L42" s="376"/>
      <c r="M42" s="281"/>
      <c r="N42" s="281"/>
      <c r="O42" s="274"/>
      <c r="P42" s="293"/>
      <c r="Q42" s="277"/>
      <c r="R42" s="283"/>
      <c r="S42" s="277"/>
      <c r="T42" s="290"/>
      <c r="U42" s="290"/>
      <c r="V42" s="291"/>
      <c r="W42" s="278">
        <v>1</v>
      </c>
      <c r="X42" s="3"/>
      <c r="Y42" s="422"/>
      <c r="Z42" s="423"/>
      <c r="AA42" s="22" t="str">
        <f>VLOOKUP("あやめ-"&amp;AE41&amp;"-B",'選手データ（あやめ）'!E:L,4,0)</f>
        <v>中　八重子</v>
      </c>
      <c r="AB42" s="419"/>
      <c r="AC42" s="420">
        <f>IF(VLOOKUP("あやめ-"&amp;AE41&amp;"-B",'選手データ（あやめ）'!E:L,8,0)=AC41,"",VLOOKUP("あやめ-"&amp;AE41&amp;"-B",'選手データ（あやめ）'!E:L,8,0))</f>
      </c>
      <c r="AD42" s="424"/>
      <c r="AE42" s="425"/>
      <c r="AF42" s="421"/>
      <c r="AG42" s="15"/>
      <c r="AH42" s="422"/>
      <c r="AI42" s="423"/>
      <c r="AJ42" s="422"/>
      <c r="AK42" s="419"/>
      <c r="AL42" s="420">
        <f>IF(VLOOKUP("あやめ-"&amp;AF41&amp;"-B",'選手データ（あやめ）'!E:L,8,0)=AL41,"",VLOOKUP("あやめ-"&amp;AF41&amp;"-B",'選手データ（あやめ）'!E:L,8,0))</f>
      </c>
      <c r="AM42" s="424"/>
      <c r="AN42" s="7"/>
      <c r="AO42" s="307">
        <v>0</v>
      </c>
      <c r="AP42" s="185"/>
      <c r="AQ42" s="186"/>
      <c r="AR42" s="224"/>
      <c r="AS42" s="183"/>
      <c r="AT42" s="215"/>
      <c r="AU42" s="167"/>
      <c r="AV42" s="167"/>
      <c r="AW42" s="244"/>
      <c r="AX42" s="264"/>
      <c r="AY42" s="208"/>
      <c r="AZ42" s="205"/>
      <c r="BA42" s="205"/>
      <c r="BB42" s="205"/>
      <c r="BC42" s="205"/>
    </row>
    <row r="43" spans="1:63" s="1" customFormat="1" ht="26.25" customHeight="1" thickBot="1">
      <c r="A43" s="421">
        <v>18</v>
      </c>
      <c r="B43" s="422" t="str">
        <f>VLOOKUP("あやめ-"&amp;A43&amp;"-A",'選手データ（あやめ）'!E:L,4,0)</f>
        <v>﨑岡小夜子</v>
      </c>
      <c r="C43" s="423" t="s">
        <v>87</v>
      </c>
      <c r="D43" s="422" t="str">
        <f>VLOOKUP("あやめ-"&amp;A43&amp;"-B",'選手データ（あやめ）'!E:L,4,0)</f>
        <v>植松千枝子</v>
      </c>
      <c r="E43" s="419" t="s">
        <v>88</v>
      </c>
      <c r="F43" s="420" t="str">
        <f>VLOOKUP("あやめ-"&amp;A43&amp;"-A",'選手データ（あやめ）'!E:L,8,0)</f>
        <v>広島</v>
      </c>
      <c r="G43" s="424" t="s">
        <v>89</v>
      </c>
      <c r="H43" s="3"/>
      <c r="I43" s="342"/>
      <c r="J43" s="342"/>
      <c r="K43" s="377"/>
      <c r="L43" s="378"/>
      <c r="M43" s="281"/>
      <c r="N43" s="281"/>
      <c r="O43" s="274"/>
      <c r="P43" s="293"/>
      <c r="Q43" s="277"/>
      <c r="R43" s="283"/>
      <c r="S43" s="277"/>
      <c r="T43" s="290"/>
      <c r="U43" s="294"/>
      <c r="V43" s="294"/>
      <c r="W43" s="287"/>
      <c r="X43" s="4"/>
      <c r="Y43" s="422" t="str">
        <f>VLOOKUP("あやめ-"&amp;AE43&amp;"-A",'選手データ（あやめ）'!E:L,4,0)</f>
        <v>多田清美</v>
      </c>
      <c r="Z43" s="423" t="s">
        <v>76</v>
      </c>
      <c r="AA43" s="422" t="str">
        <f>VLOOKUP("あやめ-"&amp;AE43&amp;"-B",'選手データ（あやめ）'!E:L,4,0)</f>
        <v>奥山延子</v>
      </c>
      <c r="AB43" s="419" t="s">
        <v>77</v>
      </c>
      <c r="AC43" s="23" t="str">
        <f>VLOOKUP("あやめ-"&amp;AE43&amp;"-A",'選手データ（あやめ）'!E:L,8,0)</f>
        <v>滋賀</v>
      </c>
      <c r="AD43" s="424" t="s">
        <v>78</v>
      </c>
      <c r="AE43" s="425">
        <v>42</v>
      </c>
      <c r="AF43" s="421">
        <v>105</v>
      </c>
      <c r="AG43" s="15"/>
      <c r="AH43" s="422" t="str">
        <f>VLOOKUP("あやめ-"&amp;AF43&amp;"-A",'選手データ（あやめ）'!E:L,4,0)</f>
        <v>麻見嘉代子</v>
      </c>
      <c r="AI43" s="423" t="s">
        <v>87</v>
      </c>
      <c r="AJ43" s="422" t="str">
        <f>VLOOKUP("あやめ-"&amp;AF43&amp;"-B",'選手データ（あやめ）'!E:L,4,0)</f>
        <v>長尾幸子</v>
      </c>
      <c r="AK43" s="419" t="s">
        <v>88</v>
      </c>
      <c r="AL43" s="420" t="str">
        <f>VLOOKUP("あやめ-"&amp;AF43&amp;"-A",'選手データ（あやめ）'!E:L,8,0)</f>
        <v>千葉</v>
      </c>
      <c r="AM43" s="424" t="s">
        <v>89</v>
      </c>
      <c r="AN43" s="7"/>
      <c r="AO43" s="211"/>
      <c r="AP43" s="211"/>
      <c r="AQ43" s="226"/>
      <c r="AR43" s="227"/>
      <c r="AS43" s="183"/>
      <c r="AT43" s="215"/>
      <c r="AU43" s="167"/>
      <c r="AV43" s="167"/>
      <c r="AW43" s="244"/>
      <c r="AX43" s="216"/>
      <c r="AY43" s="168"/>
      <c r="AZ43" s="168"/>
      <c r="BA43" s="168"/>
      <c r="BB43" s="168"/>
      <c r="BC43" s="168"/>
      <c r="BD43" s="4"/>
      <c r="BE43" s="422"/>
      <c r="BF43" s="423"/>
      <c r="BG43" s="422"/>
      <c r="BH43" s="419"/>
      <c r="BI43" s="21"/>
      <c r="BJ43" s="424"/>
      <c r="BK43" s="425"/>
    </row>
    <row r="44" spans="1:63" s="1" customFormat="1" ht="26.25" customHeight="1" thickBot="1" thickTop="1">
      <c r="A44" s="421"/>
      <c r="B44" s="422"/>
      <c r="C44" s="423"/>
      <c r="D44" s="422"/>
      <c r="E44" s="419"/>
      <c r="F44" s="420">
        <f>IF(VLOOKUP("あやめ-"&amp;A43&amp;"-B",'選手データ（あやめ）'!E:L,8,0)=F43,"",VLOOKUP("あやめ-"&amp;A43&amp;"-B",'選手データ（あやめ）'!E:L,8,0))</f>
      </c>
      <c r="G44" s="424"/>
      <c r="H44" s="3"/>
      <c r="I44" s="356"/>
      <c r="J44" s="344" t="s">
        <v>802</v>
      </c>
      <c r="K44" s="344"/>
      <c r="L44" s="344" t="s">
        <v>802</v>
      </c>
      <c r="M44" s="281"/>
      <c r="N44" s="281"/>
      <c r="O44" s="274"/>
      <c r="P44" s="293"/>
      <c r="Q44" s="277"/>
      <c r="R44" s="283"/>
      <c r="S44" s="388"/>
      <c r="T44" s="345"/>
      <c r="U44" s="350" t="s">
        <v>802</v>
      </c>
      <c r="V44" s="278">
        <v>0</v>
      </c>
      <c r="W44" s="277"/>
      <c r="X44" s="3"/>
      <c r="Y44" s="422"/>
      <c r="Z44" s="423"/>
      <c r="AA44" s="422"/>
      <c r="AB44" s="419"/>
      <c r="AC44" s="24" t="str">
        <f>IF(VLOOKUP("あやめ-"&amp;AE43&amp;"-B",'選手データ（あやめ）'!E:L,8,0)=AC43,"",VLOOKUP("あやめ-"&amp;AE43&amp;"-B",'選手データ（あやめ）'!E:L,8,0))</f>
        <v>三重</v>
      </c>
      <c r="AD44" s="424"/>
      <c r="AE44" s="425"/>
      <c r="AF44" s="421"/>
      <c r="AG44" s="15"/>
      <c r="AH44" s="422"/>
      <c r="AI44" s="423"/>
      <c r="AJ44" s="422"/>
      <c r="AK44" s="419"/>
      <c r="AL44" s="420">
        <f>IF(VLOOKUP("あやめ-"&amp;AF43&amp;"-B",'選手データ（あやめ）'!E:L,8,0)=AL43,"",VLOOKUP("あやめ-"&amp;AF43&amp;"-B",'選手データ（あやめ）'!E:L,8,0))</f>
      </c>
      <c r="AM44" s="424"/>
      <c r="AN44" s="7"/>
      <c r="AO44" s="167"/>
      <c r="AP44" s="197" t="s">
        <v>802</v>
      </c>
      <c r="AQ44" s="197"/>
      <c r="AR44" s="197" t="s">
        <v>802</v>
      </c>
      <c r="AS44" s="183"/>
      <c r="AT44" s="240"/>
      <c r="AU44" s="167"/>
      <c r="AV44" s="167"/>
      <c r="AW44" s="244"/>
      <c r="AX44" s="216"/>
      <c r="AY44" s="168"/>
      <c r="AZ44" s="168"/>
      <c r="BA44" s="168"/>
      <c r="BB44" s="168"/>
      <c r="BC44" s="168"/>
      <c r="BD44" s="3"/>
      <c r="BE44" s="422"/>
      <c r="BF44" s="423"/>
      <c r="BG44" s="422"/>
      <c r="BH44" s="419"/>
      <c r="BI44" s="22"/>
      <c r="BJ44" s="424"/>
      <c r="BK44" s="425"/>
    </row>
    <row r="45" spans="1:63" s="1" customFormat="1" ht="26.25" customHeight="1" thickBot="1" thickTop="1">
      <c r="A45" s="421">
        <v>19</v>
      </c>
      <c r="B45" s="422" t="str">
        <f>VLOOKUP("あやめ-"&amp;A45&amp;"-A",'選手データ（あやめ）'!E:L,4,0)</f>
        <v>藤関真澄</v>
      </c>
      <c r="C45" s="423" t="s">
        <v>87</v>
      </c>
      <c r="D45" s="422" t="str">
        <f>VLOOKUP("あやめ-"&amp;A45&amp;"-B",'選手データ（あやめ）'!E:L,4,0)</f>
        <v>丸尾典子</v>
      </c>
      <c r="E45" s="419" t="s">
        <v>88</v>
      </c>
      <c r="F45" s="420" t="str">
        <f>VLOOKUP("あやめ-"&amp;A45&amp;"-A",'選手データ（あやめ）'!E:L,8,0)</f>
        <v>大阪</v>
      </c>
      <c r="G45" s="424" t="s">
        <v>89</v>
      </c>
      <c r="H45" s="225"/>
      <c r="I45" s="342" t="s">
        <v>802</v>
      </c>
      <c r="J45" s="342"/>
      <c r="K45" s="342"/>
      <c r="L45" s="342" t="s">
        <v>802</v>
      </c>
      <c r="M45" s="293"/>
      <c r="N45" s="326">
        <v>1</v>
      </c>
      <c r="O45" s="274"/>
      <c r="P45" s="293"/>
      <c r="Q45" s="277"/>
      <c r="R45" s="277"/>
      <c r="S45" s="361" t="s">
        <v>802</v>
      </c>
      <c r="T45" s="345"/>
      <c r="U45" s="346" t="s">
        <v>802</v>
      </c>
      <c r="V45" s="280"/>
      <c r="W45" s="346" t="s">
        <v>802</v>
      </c>
      <c r="X45" s="231"/>
      <c r="Y45" s="422" t="str">
        <f>VLOOKUP("あやめ-"&amp;AE45&amp;"-A",'選手データ（あやめ）'!E:L,4,0)</f>
        <v>畠口登美子</v>
      </c>
      <c r="Z45" s="423" t="s">
        <v>76</v>
      </c>
      <c r="AA45" s="422" t="str">
        <f>VLOOKUP("あやめ-"&amp;AE45&amp;"-B",'選手データ（あやめ）'!E:L,4,0)</f>
        <v>國松美子</v>
      </c>
      <c r="AB45" s="419" t="s">
        <v>77</v>
      </c>
      <c r="AC45" s="420" t="str">
        <f>VLOOKUP("あやめ-"&amp;AE45&amp;"-A",'選手データ（あやめ）'!E:L,8,0)</f>
        <v>京都</v>
      </c>
      <c r="AD45" s="424" t="s">
        <v>78</v>
      </c>
      <c r="AE45" s="425">
        <v>43</v>
      </c>
      <c r="AF45" s="421">
        <v>106</v>
      </c>
      <c r="AG45" s="15"/>
      <c r="AH45" s="422" t="str">
        <f>VLOOKUP("あやめ-"&amp;AF45&amp;"-A",'選手データ（あやめ）'!E:L,4,0)</f>
        <v>花井陽子</v>
      </c>
      <c r="AI45" s="423" t="s">
        <v>87</v>
      </c>
      <c r="AJ45" s="422" t="str">
        <f>VLOOKUP("あやめ-"&amp;AF45&amp;"-B",'選手データ（あやめ）'!E:L,4,0)</f>
        <v>石井典子</v>
      </c>
      <c r="AK45" s="419" t="s">
        <v>88</v>
      </c>
      <c r="AL45" s="420" t="str">
        <f>VLOOKUP("あやめ-"&amp;AF45&amp;"-A",'選手データ（あやめ）'!E:L,8,0)</f>
        <v>奈良</v>
      </c>
      <c r="AM45" s="424" t="s">
        <v>89</v>
      </c>
      <c r="AN45" s="7"/>
      <c r="AO45" s="211" t="s">
        <v>802</v>
      </c>
      <c r="AP45" s="211"/>
      <c r="AQ45" s="211"/>
      <c r="AR45" s="211" t="s">
        <v>802</v>
      </c>
      <c r="AS45" s="215"/>
      <c r="AT45" s="197" t="s">
        <v>802</v>
      </c>
      <c r="AU45" s="167"/>
      <c r="AV45" s="167"/>
      <c r="AW45" s="244"/>
      <c r="AX45" s="216"/>
      <c r="AY45" s="168"/>
      <c r="AZ45" s="168" t="s">
        <v>802</v>
      </c>
      <c r="BA45" s="218"/>
      <c r="BB45" s="218"/>
      <c r="BC45" s="218" t="s">
        <v>802</v>
      </c>
      <c r="BD45" s="4"/>
      <c r="BE45" s="422" t="str">
        <f>VLOOKUP("あやめ-"&amp;BK45&amp;"-A",'選手データ（あやめ）'!E:L,4,0)</f>
        <v>大川京子</v>
      </c>
      <c r="BF45" s="423" t="s">
        <v>76</v>
      </c>
      <c r="BG45" s="422" t="str">
        <f>VLOOKUP("あやめ-"&amp;BK45&amp;"-B",'選手データ（あやめ）'!E:L,4,0)</f>
        <v>髙川恵美子</v>
      </c>
      <c r="BH45" s="419" t="s">
        <v>77</v>
      </c>
      <c r="BI45" s="21" t="str">
        <f>VLOOKUP("あやめ-"&amp;BK45&amp;"-A",'選手データ（あやめ）'!E:L,8,0)</f>
        <v>千葉</v>
      </c>
      <c r="BJ45" s="424" t="s">
        <v>78</v>
      </c>
      <c r="BK45" s="425">
        <v>127</v>
      </c>
    </row>
    <row r="46" spans="1:63" s="1" customFormat="1" ht="26.25" customHeight="1" thickTop="1">
      <c r="A46" s="421"/>
      <c r="B46" s="422"/>
      <c r="C46" s="423"/>
      <c r="D46" s="422"/>
      <c r="E46" s="419"/>
      <c r="F46" s="420">
        <f>IF(VLOOKUP("あやめ-"&amp;A45&amp;"-B",'選手データ（あやめ）'!E:L,8,0)=F45,"",VLOOKUP("あやめ-"&amp;A45&amp;"-B",'選手データ（あやめ）'!E:L,8,0))</f>
      </c>
      <c r="G46" s="424"/>
      <c r="H46" s="3"/>
      <c r="I46" s="274"/>
      <c r="J46" s="304"/>
      <c r="K46" s="274"/>
      <c r="L46" s="282"/>
      <c r="M46" s="293"/>
      <c r="N46" s="274"/>
      <c r="O46" s="274"/>
      <c r="P46" s="293"/>
      <c r="Q46" s="277"/>
      <c r="R46" s="277"/>
      <c r="S46" s="283"/>
      <c r="T46" s="311"/>
      <c r="U46" s="277"/>
      <c r="V46" s="284"/>
      <c r="W46" s="277"/>
      <c r="X46" s="3"/>
      <c r="Y46" s="422"/>
      <c r="Z46" s="423"/>
      <c r="AA46" s="422"/>
      <c r="AB46" s="419"/>
      <c r="AC46" s="420">
        <f>IF(VLOOKUP("あやめ-"&amp;AE45&amp;"-B",'選手データ（あやめ）'!E:L,8,0)=AC45,"",VLOOKUP("あやめ-"&amp;AE45&amp;"-B",'選手データ（あやめ）'!E:L,8,0))</f>
      </c>
      <c r="AD46" s="424"/>
      <c r="AE46" s="425"/>
      <c r="AF46" s="421">
        <v>106</v>
      </c>
      <c r="AG46" s="15"/>
      <c r="AH46" s="422"/>
      <c r="AI46" s="423"/>
      <c r="AJ46" s="422"/>
      <c r="AK46" s="419"/>
      <c r="AL46" s="420">
        <f>IF(VLOOKUP("あやめ-"&amp;AF45&amp;"-B",'選手データ（あやめ）'!E:L,8,0)=AL45,"",VLOOKUP("あやめ-"&amp;AF45&amp;"-B",'選手データ（あやめ）'!E:L,8,0))</f>
      </c>
      <c r="AM46" s="424"/>
      <c r="AN46" s="7"/>
      <c r="AO46" s="167"/>
      <c r="AP46" s="190"/>
      <c r="AQ46" s="167"/>
      <c r="AR46" s="212"/>
      <c r="AS46" s="215"/>
      <c r="AT46" s="167"/>
      <c r="AU46" s="167"/>
      <c r="AV46" s="167"/>
      <c r="AW46" s="244"/>
      <c r="AX46" s="216"/>
      <c r="AY46" s="168"/>
      <c r="AZ46" s="243"/>
      <c r="BA46" s="168"/>
      <c r="BB46" s="168"/>
      <c r="BC46" s="172"/>
      <c r="BD46" s="3"/>
      <c r="BE46" s="422"/>
      <c r="BF46" s="423"/>
      <c r="BG46" s="422"/>
      <c r="BH46" s="419"/>
      <c r="BI46" s="22" t="str">
        <f>IF(VLOOKUP("あやめ-"&amp;BK45&amp;"-B",'選手データ（あやめ）'!E:L,8,0)=BI45,"",VLOOKUP("あやめ-"&amp;BK45&amp;"-B",'選手データ（あやめ）'!E:L,8,0))</f>
        <v>東京</v>
      </c>
      <c r="BJ46" s="424"/>
      <c r="BK46" s="425"/>
    </row>
    <row r="47" spans="1:63" s="1" customFormat="1" ht="26.25" customHeight="1" thickBot="1">
      <c r="A47" s="421">
        <v>20</v>
      </c>
      <c r="B47" s="422" t="str">
        <f>VLOOKUP("あやめ-"&amp;A47&amp;"-A",'選手データ（あやめ）'!E:L,4,0)</f>
        <v>中尾文枝</v>
      </c>
      <c r="C47" s="423" t="s">
        <v>87</v>
      </c>
      <c r="D47" s="422" t="str">
        <f>VLOOKUP("あやめ-"&amp;A47&amp;"-B",'選手データ（あやめ）'!E:L,4,0)</f>
        <v>高橋ヤヨイ</v>
      </c>
      <c r="E47" s="419" t="s">
        <v>88</v>
      </c>
      <c r="F47" s="420" t="str">
        <f>VLOOKUP("あやめ-"&amp;A47&amp;"-A",'選手データ（あやめ）'!E:L,8,0)</f>
        <v>徳島</v>
      </c>
      <c r="G47" s="424" t="s">
        <v>89</v>
      </c>
      <c r="H47" s="3"/>
      <c r="I47" s="274"/>
      <c r="J47" s="292">
        <v>3</v>
      </c>
      <c r="K47" s="272"/>
      <c r="L47" s="285"/>
      <c r="M47" s="324"/>
      <c r="N47" s="274"/>
      <c r="O47" s="274"/>
      <c r="P47" s="293"/>
      <c r="Q47" s="277"/>
      <c r="R47" s="277"/>
      <c r="S47" s="283"/>
      <c r="T47" s="312"/>
      <c r="U47" s="287"/>
      <c r="V47" s="288">
        <v>0</v>
      </c>
      <c r="W47" s="287"/>
      <c r="X47" s="4"/>
      <c r="Y47" s="422" t="str">
        <f>VLOOKUP("あやめ-"&amp;AE47&amp;"-A",'選手データ（あやめ）'!E:L,4,0)</f>
        <v>野口誠子</v>
      </c>
      <c r="Z47" s="423" t="s">
        <v>76</v>
      </c>
      <c r="AA47" s="422" t="str">
        <f>VLOOKUP("あやめ-"&amp;AE47&amp;"-B",'選手データ（あやめ）'!E:L,4,0)</f>
        <v>田中エミ子</v>
      </c>
      <c r="AB47" s="419" t="s">
        <v>77</v>
      </c>
      <c r="AC47" s="420" t="str">
        <f>VLOOKUP("あやめ-"&amp;AE47&amp;"-A",'選手データ（あやめ）'!E:L,8,0)</f>
        <v>山口</v>
      </c>
      <c r="AD47" s="424" t="s">
        <v>78</v>
      </c>
      <c r="AE47" s="425">
        <v>44</v>
      </c>
      <c r="AF47" s="421">
        <v>107</v>
      </c>
      <c r="AG47" s="15"/>
      <c r="AH47" s="422" t="str">
        <f>VLOOKUP("あやめ-"&amp;AF47&amp;"-A",'選手データ（あやめ）'!E:L,4,0)</f>
        <v>鈴木百姫子</v>
      </c>
      <c r="AI47" s="423" t="s">
        <v>87</v>
      </c>
      <c r="AJ47" s="422" t="str">
        <f>VLOOKUP("あやめ-"&amp;AF47&amp;"-B",'選手データ（あやめ）'!E:L,4,0)</f>
        <v>郷野多喜子</v>
      </c>
      <c r="AK47" s="419" t="s">
        <v>88</v>
      </c>
      <c r="AL47" s="420" t="str">
        <f>VLOOKUP("あやめ-"&amp;AF47&amp;"-A",'選手データ（あやめ）'!E:L,8,0)</f>
        <v>山形</v>
      </c>
      <c r="AM47" s="424" t="s">
        <v>89</v>
      </c>
      <c r="AN47" s="7"/>
      <c r="AO47" s="170"/>
      <c r="AP47" s="184" t="s">
        <v>802</v>
      </c>
      <c r="AQ47" s="170"/>
      <c r="AR47" s="213"/>
      <c r="AS47" s="215"/>
      <c r="AT47" s="167"/>
      <c r="AU47" s="167"/>
      <c r="AV47" s="167"/>
      <c r="AW47" s="244"/>
      <c r="AX47" s="216"/>
      <c r="AY47" s="168"/>
      <c r="AZ47" s="244"/>
      <c r="BA47" s="287"/>
      <c r="BB47" s="287">
        <v>3</v>
      </c>
      <c r="BC47" s="294"/>
      <c r="BD47" s="4"/>
      <c r="BE47" s="422" t="str">
        <f>VLOOKUP("あやめ-"&amp;BK47&amp;"-A",'選手データ（あやめ）'!E:L,4,0)</f>
        <v>仙石晴美</v>
      </c>
      <c r="BF47" s="423" t="s">
        <v>76</v>
      </c>
      <c r="BG47" s="422" t="str">
        <f>VLOOKUP("あやめ-"&amp;BK47&amp;"-B",'選手データ（あやめ）'!E:L,4,0)</f>
        <v>十文字徳子</v>
      </c>
      <c r="BH47" s="419" t="s">
        <v>77</v>
      </c>
      <c r="BI47" s="420" t="str">
        <f>VLOOKUP("あやめ-"&amp;BK47&amp;"-A",'選手データ（あやめ）'!E:L,8,0)</f>
        <v>大阪</v>
      </c>
      <c r="BJ47" s="424" t="s">
        <v>78</v>
      </c>
      <c r="BK47" s="425">
        <v>128</v>
      </c>
    </row>
    <row r="48" spans="1:63" s="1" customFormat="1" ht="26.25" customHeight="1" thickTop="1">
      <c r="A48" s="421"/>
      <c r="B48" s="422"/>
      <c r="C48" s="423"/>
      <c r="D48" s="422"/>
      <c r="E48" s="419"/>
      <c r="F48" s="420">
        <f>IF(VLOOKUP("あやめ-"&amp;A47&amp;"-B",'選手データ（あやめ）'!E:L,8,0)=F47,"",VLOOKUP("あやめ-"&amp;A47&amp;"-B",'選手データ（あやめ）'!E:L,8,0))</f>
      </c>
      <c r="G48" s="424"/>
      <c r="H48" s="3"/>
      <c r="I48" s="307">
        <v>1</v>
      </c>
      <c r="J48" s="274"/>
      <c r="K48" s="275"/>
      <c r="L48" s="289"/>
      <c r="M48" s="355" t="s">
        <v>802</v>
      </c>
      <c r="N48" s="356"/>
      <c r="O48" s="356"/>
      <c r="P48" s="369"/>
      <c r="Q48" s="345"/>
      <c r="R48" s="345"/>
      <c r="S48" s="345"/>
      <c r="T48" s="350" t="s">
        <v>802</v>
      </c>
      <c r="U48" s="290"/>
      <c r="V48" s="291"/>
      <c r="W48" s="278">
        <v>0</v>
      </c>
      <c r="X48" s="3"/>
      <c r="Y48" s="422"/>
      <c r="Z48" s="423"/>
      <c r="AA48" s="422"/>
      <c r="AB48" s="419"/>
      <c r="AC48" s="420">
        <f>IF(VLOOKUP("あやめ-"&amp;AE47&amp;"-B",'選手データ（あやめ）'!E:L,8,0)=AC47,"",VLOOKUP("あやめ-"&amp;AE47&amp;"-B",'選手データ（あやめ）'!E:L,8,0))</f>
      </c>
      <c r="AD48" s="424"/>
      <c r="AE48" s="425"/>
      <c r="AF48" s="421"/>
      <c r="AG48" s="15"/>
      <c r="AH48" s="422"/>
      <c r="AI48" s="423"/>
      <c r="AJ48" s="422"/>
      <c r="AK48" s="419"/>
      <c r="AL48" s="420">
        <f>IF(VLOOKUP("あやめ-"&amp;AF47&amp;"-B",'選手データ（あやめ）'!E:L,8,0)=AL47,"",VLOOKUP("あやめ-"&amp;AF47&amp;"-B",'選手データ（あやめ）'!E:L,8,0))</f>
      </c>
      <c r="AM48" s="424"/>
      <c r="AN48" s="7"/>
      <c r="AO48" s="273">
        <v>2</v>
      </c>
      <c r="AP48" s="274"/>
      <c r="AQ48" s="275"/>
      <c r="AR48" s="289"/>
      <c r="AS48" s="232" t="s">
        <v>802</v>
      </c>
      <c r="AT48" s="167"/>
      <c r="AU48" s="167"/>
      <c r="AV48" s="167"/>
      <c r="AW48" s="244"/>
      <c r="AX48" s="168"/>
      <c r="AY48" s="260" t="s">
        <v>802</v>
      </c>
      <c r="AZ48" s="173"/>
      <c r="BA48" s="296"/>
      <c r="BB48" s="291"/>
      <c r="BC48" s="300">
        <v>0</v>
      </c>
      <c r="BD48" s="3"/>
      <c r="BE48" s="422"/>
      <c r="BF48" s="423"/>
      <c r="BG48" s="422"/>
      <c r="BH48" s="419"/>
      <c r="BI48" s="420">
        <f>IF(VLOOKUP("あやめ-"&amp;BK47&amp;"-B",'選手データ（あやめ）'!E:L,8,0)=BI47,"",VLOOKUP("あやめ-"&amp;BK47&amp;"-B",'選手データ（あやめ）'!E:L,8,0))</f>
      </c>
      <c r="BJ48" s="424"/>
      <c r="BK48" s="425"/>
    </row>
    <row r="49" spans="1:63" s="1" customFormat="1" ht="26.25" customHeight="1">
      <c r="A49" s="421">
        <v>21</v>
      </c>
      <c r="B49" s="422" t="str">
        <f>VLOOKUP("あやめ-"&amp;A49&amp;"-A",'選手データ（あやめ）'!E:L,4,0)</f>
        <v>菊地睦子</v>
      </c>
      <c r="C49" s="423" t="s">
        <v>87</v>
      </c>
      <c r="D49" s="422" t="str">
        <f>VLOOKUP("あやめ-"&amp;A49&amp;"-B",'選手データ（あやめ）'!E:L,4,0)</f>
        <v>渡辺玉江</v>
      </c>
      <c r="E49" s="419" t="s">
        <v>88</v>
      </c>
      <c r="F49" s="420" t="str">
        <f>VLOOKUP("あやめ-"&amp;A49&amp;"-A",'選手データ（あやめ）'!E:L,8,0)</f>
        <v>岩手</v>
      </c>
      <c r="G49" s="424" t="s">
        <v>89</v>
      </c>
      <c r="H49" s="3"/>
      <c r="I49" s="272"/>
      <c r="J49" s="272"/>
      <c r="K49" s="292"/>
      <c r="L49" s="271"/>
      <c r="M49" s="274"/>
      <c r="N49" s="274"/>
      <c r="O49" s="274"/>
      <c r="P49" s="293"/>
      <c r="Q49" s="277"/>
      <c r="R49" s="277"/>
      <c r="S49" s="277"/>
      <c r="T49" s="277"/>
      <c r="U49" s="294"/>
      <c r="V49" s="294"/>
      <c r="W49" s="287"/>
      <c r="X49" s="4"/>
      <c r="Y49" s="422" t="str">
        <f>VLOOKUP("あやめ-"&amp;AE49&amp;"-A",'選手データ（あやめ）'!E:L,4,0)</f>
        <v>鈴木和江</v>
      </c>
      <c r="Z49" s="423" t="s">
        <v>76</v>
      </c>
      <c r="AA49" s="422" t="str">
        <f>VLOOKUP("あやめ-"&amp;AE49&amp;"-B",'選手データ（あやめ）'!E:L,4,0)</f>
        <v>安孫子素子</v>
      </c>
      <c r="AB49" s="419" t="s">
        <v>77</v>
      </c>
      <c r="AC49" s="420" t="str">
        <f>VLOOKUP("あやめ-"&amp;AE49&amp;"-A",'選手データ（あやめ）'!E:L,8,0)</f>
        <v>千葉</v>
      </c>
      <c r="AD49" s="424" t="s">
        <v>78</v>
      </c>
      <c r="AE49" s="425">
        <v>45</v>
      </c>
      <c r="AF49" s="421">
        <v>108</v>
      </c>
      <c r="AG49" s="15"/>
      <c r="AH49" s="422" t="str">
        <f>VLOOKUP("あやめ-"&amp;AF49&amp;"-A",'選手データ（あやめ）'!E:L,4,0)</f>
        <v>向井晶子</v>
      </c>
      <c r="AI49" s="423" t="s">
        <v>87</v>
      </c>
      <c r="AJ49" s="422" t="str">
        <f>VLOOKUP("あやめ-"&amp;AF49&amp;"-B",'選手データ（あやめ）'!E:L,4,0)</f>
        <v>岡戸京子</v>
      </c>
      <c r="AK49" s="419" t="s">
        <v>88</v>
      </c>
      <c r="AL49" s="21" t="str">
        <f>VLOOKUP("あやめ-"&amp;AF49&amp;"-A",'選手データ（あやめ）'!E:L,8,0)</f>
        <v>大阪</v>
      </c>
      <c r="AM49" s="424" t="s">
        <v>89</v>
      </c>
      <c r="AN49" s="7"/>
      <c r="AO49" s="272"/>
      <c r="AP49" s="272"/>
      <c r="AQ49" s="292"/>
      <c r="AR49" s="271"/>
      <c r="AS49" s="167"/>
      <c r="AT49" s="167"/>
      <c r="AU49" s="167"/>
      <c r="AV49" s="167"/>
      <c r="AW49" s="244"/>
      <c r="AX49" s="168"/>
      <c r="AY49" s="168"/>
      <c r="AZ49" s="175"/>
      <c r="BA49" s="171"/>
      <c r="BB49" s="175"/>
      <c r="BC49" s="171"/>
      <c r="BD49" s="4"/>
      <c r="BE49" s="422" t="str">
        <f>VLOOKUP("あやめ-"&amp;BK49&amp;"-A",'選手データ（あやめ）'!E:L,4,0)</f>
        <v>梶谷正枝</v>
      </c>
      <c r="BF49" s="423" t="s">
        <v>76</v>
      </c>
      <c r="BG49" s="422" t="str">
        <f>VLOOKUP("あやめ-"&amp;BK49&amp;"-B",'選手データ（あやめ）'!E:L,4,0)</f>
        <v>小藤素子</v>
      </c>
      <c r="BH49" s="419" t="s">
        <v>77</v>
      </c>
      <c r="BI49" s="420" t="str">
        <f>VLOOKUP("あやめ-"&amp;BK49&amp;"-A",'選手データ（あやめ）'!E:L,8,0)</f>
        <v>島根</v>
      </c>
      <c r="BJ49" s="424" t="s">
        <v>78</v>
      </c>
      <c r="BK49" s="425">
        <v>129</v>
      </c>
    </row>
    <row r="50" spans="1:63" s="1" customFormat="1" ht="26.25" customHeight="1">
      <c r="A50" s="421"/>
      <c r="B50" s="422"/>
      <c r="C50" s="423"/>
      <c r="D50" s="422"/>
      <c r="E50" s="419"/>
      <c r="F50" s="420">
        <f>IF(VLOOKUP("あやめ-"&amp;A49&amp;"-B",'選手データ（あやめ）'!E:L,8,0)=F49,"",VLOOKUP("あやめ-"&amp;A49&amp;"-B",'選手データ（あやめ）'!E:L,8,0))</f>
      </c>
      <c r="G50" s="424"/>
      <c r="H50" s="3"/>
      <c r="I50" s="274"/>
      <c r="J50" s="344" t="s">
        <v>802</v>
      </c>
      <c r="K50" s="273"/>
      <c r="L50" s="273">
        <v>0</v>
      </c>
      <c r="M50" s="274"/>
      <c r="N50" s="274"/>
      <c r="O50" s="274"/>
      <c r="P50" s="293"/>
      <c r="Q50" s="277"/>
      <c r="R50" s="277"/>
      <c r="S50" s="277"/>
      <c r="T50" s="277"/>
      <c r="U50" s="278">
        <v>1</v>
      </c>
      <c r="V50" s="350" t="s">
        <v>802</v>
      </c>
      <c r="W50" s="277"/>
      <c r="X50" s="3"/>
      <c r="Y50" s="422"/>
      <c r="Z50" s="423"/>
      <c r="AA50" s="422"/>
      <c r="AB50" s="419"/>
      <c r="AC50" s="420">
        <f>IF(VLOOKUP("あやめ-"&amp;AE49&amp;"-B",'選手データ（あやめ）'!E:L,8,0)=AC49,"",VLOOKUP("あやめ-"&amp;AE49&amp;"-B",'選手データ（あやめ）'!E:L,8,0))</f>
      </c>
      <c r="AD50" s="424"/>
      <c r="AE50" s="425"/>
      <c r="AF50" s="421"/>
      <c r="AG50" s="15"/>
      <c r="AH50" s="422"/>
      <c r="AI50" s="423"/>
      <c r="AJ50" s="422"/>
      <c r="AK50" s="419"/>
      <c r="AL50" s="22" t="str">
        <f>IF(VLOOKUP("あやめ-"&amp;AF49&amp;"-B",'選手データ（あやめ）'!E:L,8,0)=AL49,"",VLOOKUP("あやめ-"&amp;AF49&amp;"-B",'選手データ（あやめ）'!E:L,8,0))</f>
        <v>愛知</v>
      </c>
      <c r="AM50" s="424"/>
      <c r="AN50" s="7"/>
      <c r="AO50" s="273"/>
      <c r="AP50" s="273">
        <v>1</v>
      </c>
      <c r="AQ50" s="273"/>
      <c r="AR50" s="273">
        <v>0</v>
      </c>
      <c r="AS50" s="167"/>
      <c r="AT50" s="167"/>
      <c r="AU50" s="167"/>
      <c r="AV50" s="167"/>
      <c r="AW50" s="244"/>
      <c r="AX50" s="168"/>
      <c r="AY50" s="168"/>
      <c r="AZ50" s="278">
        <v>2</v>
      </c>
      <c r="BA50" s="188"/>
      <c r="BB50" s="188" t="s">
        <v>802</v>
      </c>
      <c r="BC50" s="168"/>
      <c r="BD50" s="3"/>
      <c r="BE50" s="422"/>
      <c r="BF50" s="423"/>
      <c r="BG50" s="422"/>
      <c r="BH50" s="419"/>
      <c r="BI50" s="420">
        <f>IF(VLOOKUP("あやめ-"&amp;BK49&amp;"-B",'選手データ（あやめ）'!E:L,8,0)=BI49,"",VLOOKUP("あやめ-"&amp;BK49&amp;"-B",'選手データ（あやめ）'!E:L,8,0))</f>
      </c>
      <c r="BJ50" s="424"/>
      <c r="BK50" s="425"/>
    </row>
    <row r="51" spans="1:63" s="1" customFormat="1" ht="26.25" customHeight="1">
      <c r="A51" s="15"/>
      <c r="B51" s="16"/>
      <c r="C51" s="16"/>
      <c r="D51" s="16"/>
      <c r="E51" s="17"/>
      <c r="F51" s="21"/>
      <c r="G51" s="18"/>
      <c r="H51" s="3"/>
      <c r="I51" s="274"/>
      <c r="J51" s="274"/>
      <c r="K51" s="274"/>
      <c r="L51" s="274"/>
      <c r="M51" s="274"/>
      <c r="N51" s="274"/>
      <c r="O51" s="274"/>
      <c r="P51" s="293"/>
      <c r="Q51" s="277"/>
      <c r="R51" s="277"/>
      <c r="S51" s="277"/>
      <c r="T51" s="277"/>
      <c r="U51" s="277"/>
      <c r="V51" s="277"/>
      <c r="W51" s="277"/>
      <c r="X51" s="3"/>
      <c r="Y51" s="422"/>
      <c r="Z51" s="423"/>
      <c r="AA51" s="422"/>
      <c r="AB51" s="419"/>
      <c r="AC51" s="420"/>
      <c r="AD51" s="424"/>
      <c r="AE51" s="435"/>
      <c r="AF51" s="33"/>
      <c r="AG51" s="33"/>
      <c r="AH51" s="16"/>
      <c r="AI51" s="16"/>
      <c r="AJ51" s="16"/>
      <c r="AK51" s="17"/>
      <c r="AL51" s="21"/>
      <c r="AM51" s="18"/>
      <c r="AN51" s="7"/>
      <c r="AO51" s="167"/>
      <c r="AP51" s="167"/>
      <c r="AQ51" s="167"/>
      <c r="AR51" s="167"/>
      <c r="AS51" s="167"/>
      <c r="AT51" s="167"/>
      <c r="AU51" s="167"/>
      <c r="AV51" s="167"/>
      <c r="AW51" s="244"/>
      <c r="AX51" s="168"/>
      <c r="AY51" s="168"/>
      <c r="AZ51" s="168"/>
      <c r="BA51" s="168"/>
      <c r="BB51" s="168"/>
      <c r="BC51" s="168"/>
      <c r="BD51" s="3"/>
      <c r="BE51" s="16"/>
      <c r="BF51" s="16"/>
      <c r="BG51" s="16"/>
      <c r="BH51" s="17"/>
      <c r="BI51" s="21"/>
      <c r="BJ51" s="18"/>
      <c r="BK51" s="10"/>
    </row>
    <row r="52" spans="1:63" s="1" customFormat="1" ht="26.25" customHeight="1">
      <c r="A52" s="15"/>
      <c r="B52" s="16"/>
      <c r="C52" s="16"/>
      <c r="D52" s="16"/>
      <c r="E52" s="17"/>
      <c r="F52" s="21"/>
      <c r="G52" s="18"/>
      <c r="H52" s="3"/>
      <c r="I52" s="274"/>
      <c r="J52" s="274"/>
      <c r="K52" s="274"/>
      <c r="L52" s="274"/>
      <c r="M52" s="274"/>
      <c r="N52" s="274"/>
      <c r="O52" s="274"/>
      <c r="P52" s="274"/>
      <c r="Q52" s="277"/>
      <c r="R52" s="277"/>
      <c r="S52" s="277"/>
      <c r="T52" s="277"/>
      <c r="U52" s="277"/>
      <c r="V52" s="277"/>
      <c r="W52" s="277"/>
      <c r="X52" s="3"/>
      <c r="Y52" s="422"/>
      <c r="Z52" s="423"/>
      <c r="AA52" s="422"/>
      <c r="AB52" s="419"/>
      <c r="AC52" s="420" t="e">
        <f>IF(VLOOKUP("あやめ-"&amp;AE51&amp;"-B",'選手データ（あやめ）'!E:L,8,0)=AC51,"",VLOOKUP("あやめ-"&amp;AE51&amp;"-B",'選手データ（あやめ）'!E:L,8,0))</f>
        <v>#N/A</v>
      </c>
      <c r="AD52" s="424"/>
      <c r="AE52" s="435"/>
      <c r="AF52" s="33"/>
      <c r="AG52" s="33"/>
      <c r="AH52" s="16"/>
      <c r="AI52" s="16"/>
      <c r="AJ52" s="16"/>
      <c r="AK52" s="17"/>
      <c r="AL52" s="21"/>
      <c r="AM52" s="18"/>
      <c r="AN52" s="7"/>
      <c r="AO52" s="167"/>
      <c r="AP52" s="167"/>
      <c r="AQ52" s="167"/>
      <c r="AR52" s="167"/>
      <c r="AS52" s="167"/>
      <c r="AT52" s="167"/>
      <c r="AU52" s="167"/>
      <c r="AV52" s="167"/>
      <c r="AW52" s="168"/>
      <c r="AX52" s="168"/>
      <c r="AY52" s="168"/>
      <c r="AZ52" s="168"/>
      <c r="BA52" s="168"/>
      <c r="BB52" s="168"/>
      <c r="BC52" s="168"/>
      <c r="BD52" s="3"/>
      <c r="BE52" s="16"/>
      <c r="BF52" s="16"/>
      <c r="BG52" s="16"/>
      <c r="BH52" s="17"/>
      <c r="BI52" s="21"/>
      <c r="BJ52" s="18"/>
      <c r="BK52" s="10"/>
    </row>
    <row r="53" spans="1:63" s="1" customFormat="1" ht="26.25" customHeight="1" thickBot="1">
      <c r="A53" s="421">
        <v>46</v>
      </c>
      <c r="B53" s="422" t="str">
        <f>VLOOKUP("あやめ-"&amp;A53&amp;"-A",'選手データ（あやめ）'!E:L,4,0)</f>
        <v>川田宏江</v>
      </c>
      <c r="C53" s="423" t="s">
        <v>87</v>
      </c>
      <c r="D53" s="422" t="str">
        <f>VLOOKUP("あやめ-"&amp;A53&amp;"-B",'選手データ（あやめ）'!E:L,4,0)</f>
        <v>堤　　恵子</v>
      </c>
      <c r="E53" s="419" t="s">
        <v>88</v>
      </c>
      <c r="F53" s="420" t="str">
        <f>VLOOKUP("あやめ-"&amp;A53&amp;"-A",'選手データ（あやめ）'!E:L,8,0)</f>
        <v>兵庫</v>
      </c>
      <c r="G53" s="424" t="s">
        <v>89</v>
      </c>
      <c r="H53" s="3"/>
      <c r="I53" s="342" t="s">
        <v>802</v>
      </c>
      <c r="J53" s="342"/>
      <c r="K53" s="342"/>
      <c r="L53" s="342"/>
      <c r="M53" s="342" t="s">
        <v>802</v>
      </c>
      <c r="N53" s="356"/>
      <c r="O53" s="356"/>
      <c r="P53" s="356"/>
      <c r="Q53" s="345"/>
      <c r="R53" s="345"/>
      <c r="S53" s="345"/>
      <c r="T53" s="345"/>
      <c r="U53" s="346" t="s">
        <v>802</v>
      </c>
      <c r="V53" s="346"/>
      <c r="W53" s="346" t="s">
        <v>802</v>
      </c>
      <c r="X53" s="4"/>
      <c r="Y53" s="422" t="str">
        <f>VLOOKUP("あやめ-"&amp;AE53&amp;"-A",'選手データ（あやめ）'!E:L,4,0)</f>
        <v>嶋田千代子</v>
      </c>
      <c r="Z53" s="423" t="s">
        <v>76</v>
      </c>
      <c r="AA53" s="422" t="str">
        <f>VLOOKUP("あやめ-"&amp;AE53&amp;"-B",'選手データ（あやめ）'!E:L,4,0)</f>
        <v>狩野ヨシ子</v>
      </c>
      <c r="AB53" s="419" t="s">
        <v>77</v>
      </c>
      <c r="AC53" s="420" t="str">
        <f>VLOOKUP("あやめ-"&amp;AE53&amp;"-A",'選手データ（あやめ）'!E:L,8,0)</f>
        <v>宮城</v>
      </c>
      <c r="AD53" s="424" t="s">
        <v>78</v>
      </c>
      <c r="AE53" s="425">
        <v>67</v>
      </c>
      <c r="AF53" s="421">
        <v>130</v>
      </c>
      <c r="AG53" s="15"/>
      <c r="AH53" s="422" t="str">
        <f>VLOOKUP("あやめ-"&amp;AF53&amp;"-A",'選手データ（あやめ）'!E:L,4,0)</f>
        <v>久賀純子</v>
      </c>
      <c r="AI53" s="423" t="s">
        <v>87</v>
      </c>
      <c r="AJ53" s="422" t="str">
        <f>VLOOKUP("あやめ-"&amp;AF53&amp;"-B",'選手データ（あやめ）'!E:L,4,0)</f>
        <v>室本恵美子</v>
      </c>
      <c r="AK53" s="419" t="s">
        <v>88</v>
      </c>
      <c r="AL53" s="420" t="str">
        <f>VLOOKUP("あやめ-"&amp;AF53&amp;"-A",'選手データ（あやめ）'!E:L,8,0)</f>
        <v>大阪</v>
      </c>
      <c r="AM53" s="424" t="s">
        <v>89</v>
      </c>
      <c r="AN53" s="7"/>
      <c r="AO53" s="170" t="s">
        <v>802</v>
      </c>
      <c r="AP53" s="170" t="s">
        <v>802</v>
      </c>
      <c r="AQ53" s="272"/>
      <c r="AR53" s="272"/>
      <c r="AS53" s="272">
        <v>3</v>
      </c>
      <c r="AT53" s="167"/>
      <c r="AU53" s="167"/>
      <c r="AV53" s="167"/>
      <c r="AW53" s="168"/>
      <c r="AX53" s="168"/>
      <c r="AY53" s="168"/>
      <c r="AZ53" s="168"/>
      <c r="BA53" s="218" t="s">
        <v>802</v>
      </c>
      <c r="BB53" s="218"/>
      <c r="BC53" s="218" t="s">
        <v>802</v>
      </c>
      <c r="BD53" s="4"/>
      <c r="BE53" s="422" t="str">
        <f>VLOOKUP("あやめ-"&amp;BK53&amp;"-A",'選手データ（あやめ）'!E:L,4,0)</f>
        <v>大井多恵</v>
      </c>
      <c r="BF53" s="423" t="s">
        <v>76</v>
      </c>
      <c r="BG53" s="422" t="str">
        <f>VLOOKUP("あやめ-"&amp;BK53&amp;"-B",'選手データ（あやめ）'!E:L,4,0)</f>
        <v>八木恵子</v>
      </c>
      <c r="BH53" s="419" t="s">
        <v>77</v>
      </c>
      <c r="BI53" s="420" t="str">
        <f>VLOOKUP("あやめ-"&amp;BK53&amp;"-A",'選手データ（あやめ）'!E:L,8,0)</f>
        <v>愛知</v>
      </c>
      <c r="BJ53" s="424" t="s">
        <v>78</v>
      </c>
      <c r="BK53" s="425">
        <v>152</v>
      </c>
    </row>
    <row r="54" spans="1:63" s="1" customFormat="1" ht="26.25" customHeight="1" thickTop="1">
      <c r="A54" s="421"/>
      <c r="B54" s="422"/>
      <c r="C54" s="423"/>
      <c r="D54" s="422"/>
      <c r="E54" s="419"/>
      <c r="F54" s="420">
        <f>IF(VLOOKUP("あやめ-"&amp;A53&amp;"-B",'選手データ（あやめ）'!E:L,8,0)=F53,"",VLOOKUP("あやめ-"&amp;A53&amp;"-B",'選手データ（あやめ）'!E:L,8,0))</f>
      </c>
      <c r="G54" s="424"/>
      <c r="H54" s="3"/>
      <c r="I54" s="281"/>
      <c r="J54" s="274"/>
      <c r="K54" s="274"/>
      <c r="L54" s="274"/>
      <c r="M54" s="282"/>
      <c r="N54" s="274"/>
      <c r="O54" s="274"/>
      <c r="P54" s="274"/>
      <c r="Q54" s="277"/>
      <c r="R54" s="277"/>
      <c r="S54" s="277"/>
      <c r="T54" s="283"/>
      <c r="U54" s="277"/>
      <c r="V54" s="284"/>
      <c r="W54" s="277"/>
      <c r="X54" s="3"/>
      <c r="Y54" s="422"/>
      <c r="Z54" s="423"/>
      <c r="AA54" s="422"/>
      <c r="AB54" s="419"/>
      <c r="AC54" s="420">
        <f>IF(VLOOKUP("あやめ-"&amp;AE53&amp;"-B",'選手データ（あやめ）'!E:L,8,0)=AC53,"",VLOOKUP("あやめ-"&amp;AE53&amp;"-B",'選手データ（あやめ）'!E:L,8,0))</f>
      </c>
      <c r="AD54" s="424"/>
      <c r="AE54" s="425"/>
      <c r="AF54" s="421"/>
      <c r="AG54" s="15"/>
      <c r="AH54" s="422"/>
      <c r="AI54" s="423"/>
      <c r="AJ54" s="422"/>
      <c r="AK54" s="419"/>
      <c r="AL54" s="420">
        <f>IF(VLOOKUP("あやめ-"&amp;AF53&amp;"-B",'選手データ（あやめ）'!E:L,8,0)=AL53,"",VLOOKUP("あやめ-"&amp;AF53&amp;"-B",'選手データ（あやめ）'!E:L,8,0))</f>
      </c>
      <c r="AM54" s="424"/>
      <c r="AN54" s="7"/>
      <c r="AO54" s="187"/>
      <c r="AP54" s="187"/>
      <c r="AQ54" s="274"/>
      <c r="AR54" s="274"/>
      <c r="AS54" s="289"/>
      <c r="AT54" s="167"/>
      <c r="AU54" s="167"/>
      <c r="AV54" s="167"/>
      <c r="AW54" s="168"/>
      <c r="AX54" s="168"/>
      <c r="AY54" s="168"/>
      <c r="AZ54" s="216"/>
      <c r="BA54" s="168"/>
      <c r="BB54" s="168"/>
      <c r="BC54" s="172"/>
      <c r="BD54" s="3"/>
      <c r="BE54" s="422"/>
      <c r="BF54" s="423"/>
      <c r="BG54" s="422"/>
      <c r="BH54" s="419"/>
      <c r="BI54" s="420">
        <f>IF(VLOOKUP("あやめ-"&amp;BK53&amp;"-B",'選手データ（あやめ）'!E:L,8,0)=BI53,"",VLOOKUP("あやめ-"&amp;BK53&amp;"-B",'選手データ（あやめ）'!E:L,8,0))</f>
      </c>
      <c r="BJ54" s="424"/>
      <c r="BK54" s="425"/>
    </row>
    <row r="55" spans="1:63" s="1" customFormat="1" ht="26.25" customHeight="1" thickBot="1">
      <c r="A55" s="421">
        <v>47</v>
      </c>
      <c r="B55" s="422" t="str">
        <f>VLOOKUP("あやめ-"&amp;A55&amp;"-A",'選手データ（あやめ）'!E:L,4,0)</f>
        <v>藤岡美恵子</v>
      </c>
      <c r="C55" s="423" t="s">
        <v>87</v>
      </c>
      <c r="D55" s="422" t="str">
        <f>VLOOKUP("あやめ-"&amp;A55&amp;"-B",'選手データ（あやめ）'!E:L,4,0)</f>
        <v>遠藤美代子</v>
      </c>
      <c r="E55" s="419" t="s">
        <v>88</v>
      </c>
      <c r="F55" s="420" t="str">
        <f>VLOOKUP("あやめ-"&amp;A55&amp;"-A",'選手データ（あやめ）'!E:L,8,0)</f>
        <v>鳥取</v>
      </c>
      <c r="G55" s="424" t="s">
        <v>89</v>
      </c>
      <c r="H55" s="3"/>
      <c r="I55" s="271"/>
      <c r="J55" s="272"/>
      <c r="K55" s="272">
        <v>0</v>
      </c>
      <c r="L55" s="272"/>
      <c r="M55" s="285"/>
      <c r="N55" s="286">
        <v>3</v>
      </c>
      <c r="O55" s="274"/>
      <c r="P55" s="274"/>
      <c r="Q55" s="277"/>
      <c r="R55" s="277"/>
      <c r="S55" s="277"/>
      <c r="T55" s="347" t="s">
        <v>802</v>
      </c>
      <c r="U55" s="287"/>
      <c r="V55" s="288">
        <v>3</v>
      </c>
      <c r="W55" s="287"/>
      <c r="X55" s="4"/>
      <c r="Y55" s="422" t="str">
        <f>VLOOKUP("あやめ-"&amp;AE55&amp;"-A",'選手データ（あやめ）'!E:L,4,0)</f>
        <v>吉野雅子</v>
      </c>
      <c r="Z55" s="423" t="s">
        <v>76</v>
      </c>
      <c r="AA55" s="422" t="str">
        <f>VLOOKUP("あやめ-"&amp;AE55&amp;"-B",'選手データ（あやめ）'!E:L,4,0)</f>
        <v>神田美子</v>
      </c>
      <c r="AB55" s="419" t="s">
        <v>77</v>
      </c>
      <c r="AC55" s="420" t="str">
        <f>VLOOKUP("あやめ-"&amp;AE55&amp;"-A",'選手データ（あやめ）'!E:L,8,0)</f>
        <v>京都</v>
      </c>
      <c r="AD55" s="424" t="s">
        <v>78</v>
      </c>
      <c r="AE55" s="425">
        <v>68</v>
      </c>
      <c r="AF55" s="421">
        <v>131</v>
      </c>
      <c r="AG55" s="15"/>
      <c r="AH55" s="422" t="str">
        <f>VLOOKUP("あやめ-"&amp;AF55&amp;"-A",'選手データ（あやめ）'!E:L,4,0)</f>
        <v>杉浦圭子</v>
      </c>
      <c r="AI55" s="423" t="s">
        <v>87</v>
      </c>
      <c r="AJ55" s="422" t="str">
        <f>VLOOKUP("あやめ-"&amp;AF55&amp;"-B",'選手データ（あやめ）'!E:L,4,0)</f>
        <v>木村尚美</v>
      </c>
      <c r="AK55" s="419" t="s">
        <v>88</v>
      </c>
      <c r="AL55" s="420" t="str">
        <f>VLOOKUP("あやめ-"&amp;AF55&amp;"-A",'選手データ（あやめ）'!E:L,8,0)</f>
        <v>愛知</v>
      </c>
      <c r="AM55" s="424" t="s">
        <v>89</v>
      </c>
      <c r="AN55" s="7"/>
      <c r="AO55" s="169"/>
      <c r="AP55" s="169"/>
      <c r="AQ55" s="272">
        <v>0</v>
      </c>
      <c r="AR55" s="272">
        <v>2</v>
      </c>
      <c r="AS55" s="271"/>
      <c r="AT55" s="167"/>
      <c r="AU55" s="167"/>
      <c r="AV55" s="167"/>
      <c r="AW55" s="168"/>
      <c r="AX55" s="168"/>
      <c r="AY55" s="168"/>
      <c r="AZ55" s="216" t="s">
        <v>802</v>
      </c>
      <c r="BA55" s="287"/>
      <c r="BB55" s="287">
        <v>2</v>
      </c>
      <c r="BC55" s="294"/>
      <c r="BD55" s="4"/>
      <c r="BE55" s="422" t="str">
        <f>VLOOKUP("あやめ-"&amp;BK55&amp;"-A",'選手データ（あやめ）'!E:L,4,0)</f>
        <v>大島登姿子</v>
      </c>
      <c r="BF55" s="423" t="s">
        <v>76</v>
      </c>
      <c r="BG55" s="422" t="str">
        <f>VLOOKUP("あやめ-"&amp;BK55&amp;"-B",'選手データ（あやめ）'!E:L,4,0)</f>
        <v>西川美恵子</v>
      </c>
      <c r="BH55" s="419" t="s">
        <v>77</v>
      </c>
      <c r="BI55" s="420" t="str">
        <f>VLOOKUP("あやめ-"&amp;BK55&amp;"-A",'選手データ（あやめ）'!E:L,8,0)</f>
        <v>大阪</v>
      </c>
      <c r="BJ55" s="424" t="s">
        <v>78</v>
      </c>
      <c r="BK55" s="425">
        <v>153</v>
      </c>
    </row>
    <row r="56" spans="1:63" s="1" customFormat="1" ht="26.25" customHeight="1" thickBot="1" thickTop="1">
      <c r="A56" s="421"/>
      <c r="B56" s="422"/>
      <c r="C56" s="423"/>
      <c r="D56" s="422"/>
      <c r="E56" s="419"/>
      <c r="F56" s="420">
        <f>IF(VLOOKUP("あやめ-"&amp;A55&amp;"-B",'選手データ（あやめ）'!E:L,8,0)=F55,"",VLOOKUP("あやめ-"&amp;A55&amp;"-B",'選手データ（あやめ）'!E:L,8,0))</f>
      </c>
      <c r="G56" s="424"/>
      <c r="H56" s="3"/>
      <c r="I56" s="307">
        <v>1</v>
      </c>
      <c r="J56" s="317"/>
      <c r="K56" s="317"/>
      <c r="L56" s="275"/>
      <c r="M56" s="289"/>
      <c r="N56" s="281"/>
      <c r="O56" s="274"/>
      <c r="P56" s="274"/>
      <c r="Q56" s="277"/>
      <c r="R56" s="277"/>
      <c r="S56" s="283"/>
      <c r="T56" s="277"/>
      <c r="U56" s="290"/>
      <c r="V56" s="291"/>
      <c r="W56" s="278">
        <v>0</v>
      </c>
      <c r="X56" s="3"/>
      <c r="Y56" s="422"/>
      <c r="Z56" s="423"/>
      <c r="AA56" s="422"/>
      <c r="AB56" s="419"/>
      <c r="AC56" s="420">
        <f>IF(VLOOKUP("あやめ-"&amp;AE55&amp;"-B",'選手データ（あやめ）'!E:L,8,0)=AC55,"",VLOOKUP("あやめ-"&amp;AE55&amp;"-B",'選手データ（あやめ）'!E:L,8,0))</f>
      </c>
      <c r="AD56" s="424"/>
      <c r="AE56" s="425"/>
      <c r="AF56" s="421"/>
      <c r="AG56" s="15"/>
      <c r="AH56" s="422"/>
      <c r="AI56" s="423"/>
      <c r="AJ56" s="422"/>
      <c r="AK56" s="419"/>
      <c r="AL56" s="420">
        <f>IF(VLOOKUP("あやめ-"&amp;AF55&amp;"-B",'選手データ（あやめ）'!E:L,8,0)=AL55,"",VLOOKUP("あやめ-"&amp;AF55&amp;"-B",'選手データ（あやめ）'!E:L,8,0))</f>
      </c>
      <c r="AM56" s="424"/>
      <c r="AN56" s="7"/>
      <c r="AO56" s="383">
        <v>1</v>
      </c>
      <c r="AP56" s="384"/>
      <c r="AQ56" s="385"/>
      <c r="AR56" s="386"/>
      <c r="AS56" s="384"/>
      <c r="AT56" s="318">
        <v>1</v>
      </c>
      <c r="AU56" s="274"/>
      <c r="AV56" s="167"/>
      <c r="AW56" s="168"/>
      <c r="AX56" s="168"/>
      <c r="AY56" s="216"/>
      <c r="AZ56" s="239"/>
      <c r="BA56" s="291"/>
      <c r="BB56" s="291"/>
      <c r="BC56" s="300">
        <v>0</v>
      </c>
      <c r="BD56" s="3"/>
      <c r="BE56" s="422"/>
      <c r="BF56" s="423"/>
      <c r="BG56" s="422"/>
      <c r="BH56" s="419"/>
      <c r="BI56" s="420">
        <f>IF(VLOOKUP("あやめ-"&amp;BK55&amp;"-B",'選手データ（あやめ）'!E:L,8,0)=BI55,"",VLOOKUP("あやめ-"&amp;BK55&amp;"-B",'選手データ（あやめ）'!E:L,8,0))</f>
      </c>
      <c r="BJ56" s="424"/>
      <c r="BK56" s="425"/>
    </row>
    <row r="57" spans="1:63" s="1" customFormat="1" ht="26.25" customHeight="1" thickTop="1">
      <c r="A57" s="421">
        <v>48</v>
      </c>
      <c r="B57" s="422" t="str">
        <f>VLOOKUP("あやめ-"&amp;A57&amp;"-A",'選手データ（あやめ）'!E:L,4,0)</f>
        <v>豊見山ケイ子</v>
      </c>
      <c r="C57" s="423" t="s">
        <v>87</v>
      </c>
      <c r="D57" s="422" t="str">
        <f>VLOOKUP("あやめ-"&amp;A57&amp;"-B",'選手データ（あやめ）'!E:L,4,0)</f>
        <v>池村キヨ</v>
      </c>
      <c r="E57" s="419" t="s">
        <v>88</v>
      </c>
      <c r="F57" s="420" t="str">
        <f>VLOOKUP("あやめ-"&amp;A57&amp;"-A",'選手データ（あやめ）'!E:L,8,0)</f>
        <v>沖縄</v>
      </c>
      <c r="G57" s="424" t="s">
        <v>89</v>
      </c>
      <c r="H57" s="3"/>
      <c r="I57" s="272"/>
      <c r="J57" s="272"/>
      <c r="K57" s="272"/>
      <c r="L57" s="292"/>
      <c r="M57" s="271"/>
      <c r="N57" s="281"/>
      <c r="O57" s="274"/>
      <c r="P57" s="274"/>
      <c r="Q57" s="277"/>
      <c r="R57" s="277"/>
      <c r="S57" s="283"/>
      <c r="T57" s="277"/>
      <c r="U57" s="294"/>
      <c r="V57" s="294"/>
      <c r="W57" s="287"/>
      <c r="X57" s="4"/>
      <c r="Y57" s="422" t="str">
        <f>VLOOKUP("あやめ-"&amp;AE57&amp;"-A",'選手データ（あやめ）'!E:L,4,0)</f>
        <v>開あけみ</v>
      </c>
      <c r="Z57" s="423" t="s">
        <v>76</v>
      </c>
      <c r="AA57" s="422" t="str">
        <f>VLOOKUP("あやめ-"&amp;AE57&amp;"-B",'選手データ（あやめ）'!E:L,4,0)</f>
        <v>浦山明美</v>
      </c>
      <c r="AB57" s="419" t="s">
        <v>77</v>
      </c>
      <c r="AC57" s="420" t="str">
        <f>VLOOKUP("あやめ-"&amp;AE57&amp;"-A",'選手データ（あやめ）'!E:L,8,0)</f>
        <v>富山</v>
      </c>
      <c r="AD57" s="424" t="s">
        <v>78</v>
      </c>
      <c r="AE57" s="425">
        <v>69</v>
      </c>
      <c r="AF57" s="421">
        <v>132</v>
      </c>
      <c r="AG57" s="15"/>
      <c r="AH57" s="422" t="str">
        <f>VLOOKUP("あやめ-"&amp;AF57&amp;"-A",'選手データ（あやめ）'!E:L,4,0)</f>
        <v>小林紀美代</v>
      </c>
      <c r="AI57" s="423" t="s">
        <v>87</v>
      </c>
      <c r="AJ57" s="422" t="str">
        <f>VLOOKUP("あやめ-"&amp;AF57&amp;"-B",'選手データ（あやめ）'!E:L,4,0)</f>
        <v>新山育代</v>
      </c>
      <c r="AK57" s="419" t="s">
        <v>88</v>
      </c>
      <c r="AL57" s="420" t="str">
        <f>VLOOKUP("あやめ-"&amp;AF57&amp;"-A",'選手データ（あやめ）'!E:L,8,0)</f>
        <v>奈良</v>
      </c>
      <c r="AM57" s="424" t="s">
        <v>89</v>
      </c>
      <c r="AN57" s="7"/>
      <c r="AO57" s="272">
        <v>3</v>
      </c>
      <c r="AP57" s="271"/>
      <c r="AQ57" s="271"/>
      <c r="AR57" s="336"/>
      <c r="AS57" s="285"/>
      <c r="AT57" s="281"/>
      <c r="AU57" s="274"/>
      <c r="AV57" s="167"/>
      <c r="AW57" s="168"/>
      <c r="AX57" s="168"/>
      <c r="AY57" s="216"/>
      <c r="AZ57" s="168"/>
      <c r="BA57" s="294"/>
      <c r="BB57" s="294"/>
      <c r="BC57" s="287"/>
      <c r="BD57" s="4"/>
      <c r="BE57" s="422" t="str">
        <f>VLOOKUP("あやめ-"&amp;BK57&amp;"-A",'選手データ（あやめ）'!E:L,4,0)</f>
        <v>田中孝子</v>
      </c>
      <c r="BF57" s="423" t="s">
        <v>76</v>
      </c>
      <c r="BG57" s="422" t="str">
        <f>VLOOKUP("あやめ-"&amp;BK57&amp;"-B",'選手データ（あやめ）'!E:L,4,0)</f>
        <v>高本久美</v>
      </c>
      <c r="BH57" s="419" t="s">
        <v>77</v>
      </c>
      <c r="BI57" s="21" t="str">
        <f>VLOOKUP("あやめ-"&amp;BK57&amp;"-A",'選手データ（あやめ）'!E:L,8,0)</f>
        <v>島根</v>
      </c>
      <c r="BJ57" s="424" t="s">
        <v>78</v>
      </c>
      <c r="BK57" s="425">
        <v>154</v>
      </c>
    </row>
    <row r="58" spans="1:63" s="1" customFormat="1" ht="26.25" customHeight="1" thickBot="1">
      <c r="A58" s="421"/>
      <c r="B58" s="422"/>
      <c r="C58" s="423"/>
      <c r="D58" s="422"/>
      <c r="E58" s="419"/>
      <c r="F58" s="420">
        <f>IF(VLOOKUP("あやめ-"&amp;A57&amp;"-B",'選手データ（あやめ）'!E:L,8,0)=F57,"",VLOOKUP("あやめ-"&amp;A57&amp;"-B",'選手データ（あやめ）'!E:L,8,0))</f>
      </c>
      <c r="G58" s="424"/>
      <c r="H58" s="3"/>
      <c r="I58" s="274"/>
      <c r="J58" s="274"/>
      <c r="K58" s="344" t="s">
        <v>802</v>
      </c>
      <c r="L58" s="273"/>
      <c r="M58" s="273">
        <v>2</v>
      </c>
      <c r="N58" s="281"/>
      <c r="O58" s="274"/>
      <c r="P58" s="274"/>
      <c r="Q58" s="277"/>
      <c r="R58" s="277"/>
      <c r="S58" s="276">
        <v>0</v>
      </c>
      <c r="T58" s="277"/>
      <c r="U58" s="278">
        <v>0</v>
      </c>
      <c r="V58" s="350" t="s">
        <v>802</v>
      </c>
      <c r="W58" s="277"/>
      <c r="X58" s="3"/>
      <c r="Y58" s="422"/>
      <c r="Z58" s="423"/>
      <c r="AA58" s="422"/>
      <c r="AB58" s="419"/>
      <c r="AC58" s="420">
        <f>IF(VLOOKUP("あやめ-"&amp;AE57&amp;"-B",'選手データ（あやめ）'!E:L,8,0)=AC57,"",VLOOKUP("あやめ-"&amp;AE57&amp;"-B",'選手データ（あやめ）'!E:L,8,0))</f>
      </c>
      <c r="AD58" s="424"/>
      <c r="AE58" s="425"/>
      <c r="AF58" s="421"/>
      <c r="AG58" s="15"/>
      <c r="AH58" s="422"/>
      <c r="AI58" s="423"/>
      <c r="AJ58" s="422"/>
      <c r="AK58" s="419"/>
      <c r="AL58" s="420">
        <f>IF(VLOOKUP("あやめ-"&amp;AF57&amp;"-B",'選手データ（あやめ）'!E:L,8,0)=AL57,"",VLOOKUP("あやめ-"&amp;AF57&amp;"-B",'選手データ（あやめ）'!E:L,8,0))</f>
      </c>
      <c r="AM58" s="424"/>
      <c r="AN58" s="7"/>
      <c r="AO58" s="247"/>
      <c r="AP58" s="273">
        <v>1</v>
      </c>
      <c r="AQ58" s="248"/>
      <c r="AR58" s="197" t="s">
        <v>802</v>
      </c>
      <c r="AS58" s="266"/>
      <c r="AT58" s="183"/>
      <c r="AU58" s="167"/>
      <c r="AV58" s="167"/>
      <c r="AW58" s="168"/>
      <c r="AX58" s="168"/>
      <c r="AY58" s="217" t="s">
        <v>802</v>
      </c>
      <c r="AZ58" s="168"/>
      <c r="BA58" s="278">
        <v>1</v>
      </c>
      <c r="BB58" s="188" t="s">
        <v>802</v>
      </c>
      <c r="BC58" s="168"/>
      <c r="BD58" s="3"/>
      <c r="BE58" s="422"/>
      <c r="BF58" s="423"/>
      <c r="BG58" s="422"/>
      <c r="BH58" s="419"/>
      <c r="BI58" s="22" t="str">
        <f>IF(VLOOKUP("あやめ-"&amp;BK57&amp;"-B",'選手データ（あやめ）'!E:L,8,0)=BI57,"",VLOOKUP("あやめ-"&amp;BK57&amp;"-B",'選手データ（あやめ）'!E:L,8,0))</f>
        <v>京都</v>
      </c>
      <c r="BJ58" s="424"/>
      <c r="BK58" s="425"/>
    </row>
    <row r="59" spans="1:63" s="1" customFormat="1" ht="26.25" customHeight="1" thickBot="1" thickTop="1">
      <c r="A59" s="421"/>
      <c r="B59" s="422"/>
      <c r="C59" s="423"/>
      <c r="D59" s="422"/>
      <c r="E59" s="419"/>
      <c r="F59" s="420"/>
      <c r="G59" s="424"/>
      <c r="H59" s="3"/>
      <c r="I59" s="274"/>
      <c r="J59" s="274"/>
      <c r="K59" s="274"/>
      <c r="L59" s="274"/>
      <c r="M59" s="274"/>
      <c r="N59" s="281"/>
      <c r="O59" s="274"/>
      <c r="P59" s="274"/>
      <c r="Q59" s="277"/>
      <c r="R59" s="277"/>
      <c r="S59" s="308"/>
      <c r="T59" s="290"/>
      <c r="U59" s="346" t="s">
        <v>802</v>
      </c>
      <c r="V59" s="346"/>
      <c r="W59" s="280">
        <v>2</v>
      </c>
      <c r="X59" s="4"/>
      <c r="Y59" s="422" t="str">
        <f>VLOOKUP("あやめ-"&amp;AE59&amp;"-A",'選手データ（あやめ）'!E:L,4,0)</f>
        <v>東末直美</v>
      </c>
      <c r="Z59" s="423" t="s">
        <v>76</v>
      </c>
      <c r="AA59" s="422" t="str">
        <f>VLOOKUP("あやめ-"&amp;AE59&amp;"-B",'選手データ（あやめ）'!E:L,4,0)</f>
        <v>岩佐照代</v>
      </c>
      <c r="AB59" s="419" t="s">
        <v>77</v>
      </c>
      <c r="AC59" s="420" t="str">
        <f>VLOOKUP("あやめ-"&amp;AE59&amp;"-A",'選手データ（あやめ）'!E:L,8,0)</f>
        <v>兵庫</v>
      </c>
      <c r="AD59" s="424" t="s">
        <v>78</v>
      </c>
      <c r="AE59" s="425">
        <v>70</v>
      </c>
      <c r="AF59" s="421">
        <v>133</v>
      </c>
      <c r="AG59" s="15"/>
      <c r="AH59" s="422" t="str">
        <f>VLOOKUP("あやめ-"&amp;AF59&amp;"-A",'選手データ（あやめ）'!E:L,4,0)</f>
        <v>山田香代子</v>
      </c>
      <c r="AI59" s="423" t="s">
        <v>87</v>
      </c>
      <c r="AJ59" s="422" t="str">
        <f>VLOOKUP("あやめ-"&amp;AF59&amp;"-B",'選手データ（あやめ）'!E:L,4,0)</f>
        <v>門脇久美子</v>
      </c>
      <c r="AK59" s="419" t="s">
        <v>88</v>
      </c>
      <c r="AL59" s="420" t="str">
        <f>VLOOKUP("あやめ-"&amp;AF59&amp;"-A",'選手データ（あやめ）'!E:L,8,0)</f>
        <v>東京</v>
      </c>
      <c r="AM59" s="424" t="s">
        <v>89</v>
      </c>
      <c r="AN59" s="7"/>
      <c r="AO59" s="263"/>
      <c r="AP59" s="211"/>
      <c r="AQ59" s="263"/>
      <c r="AR59" s="211"/>
      <c r="AS59" s="227"/>
      <c r="AT59" s="183"/>
      <c r="AU59" s="167"/>
      <c r="AV59" s="167"/>
      <c r="AW59" s="168"/>
      <c r="AX59" s="216"/>
      <c r="AY59" s="177"/>
      <c r="AZ59" s="172"/>
      <c r="BA59" s="218" t="s">
        <v>802</v>
      </c>
      <c r="BB59" s="218"/>
      <c r="BC59" s="218" t="s">
        <v>802</v>
      </c>
      <c r="BD59" s="4"/>
      <c r="BE59" s="422" t="str">
        <f>VLOOKUP("あやめ-"&amp;BK59&amp;"-A",'選手データ（あやめ）'!E:L,4,0)</f>
        <v>河崎富美子</v>
      </c>
      <c r="BF59" s="423" t="s">
        <v>76</v>
      </c>
      <c r="BG59" s="422" t="str">
        <f>VLOOKUP("あやめ-"&amp;BK59&amp;"-B",'選手データ（あやめ）'!E:L,4,0)</f>
        <v>吉崎康子</v>
      </c>
      <c r="BH59" s="419" t="s">
        <v>77</v>
      </c>
      <c r="BI59" s="420" t="str">
        <f>VLOOKUP("あやめ-"&amp;BK59&amp;"-A",'選手データ（あやめ）'!E:L,8,0)</f>
        <v>神奈川</v>
      </c>
      <c r="BJ59" s="424" t="s">
        <v>78</v>
      </c>
      <c r="BK59" s="425">
        <v>155</v>
      </c>
    </row>
    <row r="60" spans="1:63" s="1" customFormat="1" ht="26.25" customHeight="1" thickTop="1">
      <c r="A60" s="421"/>
      <c r="B60" s="422"/>
      <c r="C60" s="423"/>
      <c r="D60" s="422"/>
      <c r="E60" s="419"/>
      <c r="F60" s="420"/>
      <c r="G60" s="424"/>
      <c r="H60" s="3"/>
      <c r="I60" s="274"/>
      <c r="J60" s="274"/>
      <c r="K60" s="274"/>
      <c r="L60" s="274"/>
      <c r="M60" s="274"/>
      <c r="N60" s="281"/>
      <c r="O60" s="274"/>
      <c r="P60" s="274"/>
      <c r="Q60" s="277"/>
      <c r="R60" s="277"/>
      <c r="S60" s="290"/>
      <c r="T60" s="322"/>
      <c r="U60" s="277"/>
      <c r="V60" s="284"/>
      <c r="W60" s="277"/>
      <c r="X60" s="3"/>
      <c r="Y60" s="422"/>
      <c r="Z60" s="423"/>
      <c r="AA60" s="422"/>
      <c r="AB60" s="419"/>
      <c r="AC60" s="420">
        <f>IF(VLOOKUP("あやめ-"&amp;AE59&amp;"-B",'選手データ（あやめ）'!E:L,8,0)=AC59,"",VLOOKUP("あやめ-"&amp;AE59&amp;"-B",'選手データ（あやめ）'!E:L,8,0))</f>
      </c>
      <c r="AD60" s="424"/>
      <c r="AE60" s="425"/>
      <c r="AF60" s="421"/>
      <c r="AG60" s="15"/>
      <c r="AH60" s="422"/>
      <c r="AI60" s="423"/>
      <c r="AJ60" s="422"/>
      <c r="AK60" s="419"/>
      <c r="AL60" s="420">
        <f>IF(VLOOKUP("あやめ-"&amp;AF59&amp;"-B",'選手データ（あやめ）'!E:L,8,0)=AL59,"",VLOOKUP("あやめ-"&amp;AF59&amp;"-B",'選手データ（あやめ）'!E:L,8,0))</f>
      </c>
      <c r="AM60" s="424"/>
      <c r="AN60" s="7"/>
      <c r="AO60" s="197" t="s">
        <v>802</v>
      </c>
      <c r="AP60" s="197"/>
      <c r="AQ60" s="197" t="s">
        <v>802</v>
      </c>
      <c r="AR60" s="197"/>
      <c r="AS60" s="197" t="s">
        <v>802</v>
      </c>
      <c r="AT60" s="183"/>
      <c r="AU60" s="167"/>
      <c r="AV60" s="167"/>
      <c r="AW60" s="168"/>
      <c r="AX60" s="216"/>
      <c r="AY60" s="168"/>
      <c r="AZ60" s="230"/>
      <c r="BA60" s="168"/>
      <c r="BB60" s="168"/>
      <c r="BC60" s="172"/>
      <c r="BD60" s="3"/>
      <c r="BE60" s="422"/>
      <c r="BF60" s="423"/>
      <c r="BG60" s="422"/>
      <c r="BH60" s="419"/>
      <c r="BI60" s="420">
        <f>IF(VLOOKUP("あやめ-"&amp;BK59&amp;"-B",'選手データ（あやめ）'!E:L,8,0)=BI59,"",VLOOKUP("あやめ-"&amp;BK59&amp;"-B",'選手データ（あやめ）'!E:L,8,0))</f>
      </c>
      <c r="BJ60" s="424"/>
      <c r="BK60" s="425"/>
    </row>
    <row r="61" spans="1:63" s="1" customFormat="1" ht="26.25" customHeight="1" thickBot="1">
      <c r="A61" s="421"/>
      <c r="B61" s="422"/>
      <c r="C61" s="423"/>
      <c r="D61" s="422"/>
      <c r="E61" s="419"/>
      <c r="F61" s="420"/>
      <c r="G61" s="424"/>
      <c r="H61" s="3"/>
      <c r="I61" s="274"/>
      <c r="J61" s="274"/>
      <c r="K61" s="274"/>
      <c r="L61" s="274"/>
      <c r="M61" s="274"/>
      <c r="N61" s="281"/>
      <c r="O61" s="274"/>
      <c r="P61" s="274"/>
      <c r="Q61" s="277"/>
      <c r="R61" s="277"/>
      <c r="S61" s="290"/>
      <c r="T61" s="327"/>
      <c r="U61" s="287"/>
      <c r="V61" s="288">
        <v>0</v>
      </c>
      <c r="W61" s="287"/>
      <c r="X61" s="4"/>
      <c r="Y61" s="422" t="str">
        <f>VLOOKUP("あやめ-"&amp;AE61&amp;"-A",'選手データ（あやめ）'!E:L,4,0)</f>
        <v>岩木恵子</v>
      </c>
      <c r="Z61" s="423" t="s">
        <v>76</v>
      </c>
      <c r="AA61" s="422" t="str">
        <f>VLOOKUP("あやめ-"&amp;AE61&amp;"-B",'選手データ（あやめ）'!E:L,4,0)</f>
        <v>肥後欣子</v>
      </c>
      <c r="AB61" s="419" t="s">
        <v>77</v>
      </c>
      <c r="AC61" s="420" t="str">
        <f>VLOOKUP("あやめ-"&amp;AE61&amp;"-A",'選手データ（あやめ）'!E:L,8,0)</f>
        <v>宮崎</v>
      </c>
      <c r="AD61" s="424" t="s">
        <v>78</v>
      </c>
      <c r="AE61" s="425">
        <v>71</v>
      </c>
      <c r="AF61" s="421"/>
      <c r="AG61" s="15"/>
      <c r="AH61" s="422"/>
      <c r="AI61" s="423"/>
      <c r="AJ61" s="422"/>
      <c r="AK61" s="419"/>
      <c r="AL61" s="21"/>
      <c r="AM61" s="424"/>
      <c r="AN61" s="7"/>
      <c r="AO61" s="167"/>
      <c r="AP61" s="167"/>
      <c r="AQ61" s="167"/>
      <c r="AR61" s="167"/>
      <c r="AS61" s="167"/>
      <c r="AT61" s="183"/>
      <c r="AU61" s="167"/>
      <c r="AV61" s="167"/>
      <c r="AW61" s="168"/>
      <c r="AX61" s="216"/>
      <c r="AY61" s="168"/>
      <c r="AZ61" s="242"/>
      <c r="BA61" s="171"/>
      <c r="BB61" s="171" t="s">
        <v>802</v>
      </c>
      <c r="BC61" s="175"/>
      <c r="BD61" s="4"/>
      <c r="BE61" s="422" t="str">
        <f>VLOOKUP("あやめ-"&amp;BK61&amp;"-A",'選手データ（あやめ）'!E:L,4,0)</f>
        <v>村上正恵</v>
      </c>
      <c r="BF61" s="423" t="s">
        <v>76</v>
      </c>
      <c r="BG61" s="422" t="str">
        <f>VLOOKUP("あやめ-"&amp;BK61&amp;"-B",'選手データ（あやめ）'!E:L,4,0)</f>
        <v>岡田泰子</v>
      </c>
      <c r="BH61" s="419" t="s">
        <v>77</v>
      </c>
      <c r="BI61" s="420" t="str">
        <f>VLOOKUP("あやめ-"&amp;BK61&amp;"-A",'選手データ（あやめ）'!E:L,8,0)</f>
        <v>兵庫</v>
      </c>
      <c r="BJ61" s="424" t="s">
        <v>78</v>
      </c>
      <c r="BK61" s="425">
        <v>156</v>
      </c>
    </row>
    <row r="62" spans="1:63" s="1" customFormat="1" ht="26.25" customHeight="1" thickTop="1">
      <c r="A62" s="421"/>
      <c r="B62" s="422"/>
      <c r="C62" s="423"/>
      <c r="D62" s="422"/>
      <c r="E62" s="419"/>
      <c r="F62" s="420"/>
      <c r="G62" s="424"/>
      <c r="H62" s="3"/>
      <c r="I62" s="274"/>
      <c r="J62" s="274"/>
      <c r="K62" s="274"/>
      <c r="L62" s="274"/>
      <c r="M62" s="274"/>
      <c r="N62" s="281"/>
      <c r="O62" s="274"/>
      <c r="P62" s="274"/>
      <c r="Q62" s="277"/>
      <c r="R62" s="277"/>
      <c r="S62" s="290"/>
      <c r="T62" s="278">
        <v>3</v>
      </c>
      <c r="U62" s="290"/>
      <c r="V62" s="291"/>
      <c r="W62" s="350" t="s">
        <v>802</v>
      </c>
      <c r="X62" s="3"/>
      <c r="Y62" s="422"/>
      <c r="Z62" s="423"/>
      <c r="AA62" s="422"/>
      <c r="AB62" s="419"/>
      <c r="AC62" s="420">
        <f>IF(VLOOKUP("あやめ-"&amp;AE61&amp;"-B",'選手データ（あやめ）'!E:L,8,0)=AC61,"",VLOOKUP("あやめ-"&amp;AE61&amp;"-B",'選手データ（あやめ）'!E:L,8,0))</f>
      </c>
      <c r="AD62" s="424"/>
      <c r="AE62" s="425"/>
      <c r="AF62" s="421"/>
      <c r="AG62" s="15"/>
      <c r="AH62" s="422"/>
      <c r="AI62" s="423"/>
      <c r="AJ62" s="422"/>
      <c r="AK62" s="419"/>
      <c r="AL62" s="22"/>
      <c r="AM62" s="424"/>
      <c r="AN62" s="7"/>
      <c r="AO62" s="167"/>
      <c r="AP62" s="167"/>
      <c r="AQ62" s="167"/>
      <c r="AR62" s="167"/>
      <c r="AS62" s="167"/>
      <c r="AT62" s="183"/>
      <c r="AU62" s="167"/>
      <c r="AV62" s="167"/>
      <c r="AW62" s="168"/>
      <c r="AX62" s="216"/>
      <c r="AY62" s="168"/>
      <c r="AZ62" s="387">
        <v>1</v>
      </c>
      <c r="BA62" s="291"/>
      <c r="BB62" s="291"/>
      <c r="BC62" s="300">
        <v>2</v>
      </c>
      <c r="BD62" s="3"/>
      <c r="BE62" s="422"/>
      <c r="BF62" s="423"/>
      <c r="BG62" s="422"/>
      <c r="BH62" s="419"/>
      <c r="BI62" s="420">
        <f>IF(VLOOKUP("あやめ-"&amp;BK61&amp;"-B",'選手データ（あやめ）'!E:L,8,0)=BI61,"",VLOOKUP("あやめ-"&amp;BK61&amp;"-B",'選手データ（あやめ）'!E:L,8,0))</f>
      </c>
      <c r="BJ62" s="424"/>
      <c r="BK62" s="425"/>
    </row>
    <row r="63" spans="1:63" s="1" customFormat="1" ht="26.25" customHeight="1">
      <c r="A63" s="421"/>
      <c r="B63" s="422"/>
      <c r="C63" s="423"/>
      <c r="D63" s="422"/>
      <c r="E63" s="419"/>
      <c r="F63" s="420"/>
      <c r="G63" s="424"/>
      <c r="H63" s="3"/>
      <c r="I63" s="274"/>
      <c r="J63" s="274"/>
      <c r="K63" s="274"/>
      <c r="L63" s="274"/>
      <c r="M63" s="274"/>
      <c r="N63" s="281"/>
      <c r="O63" s="274"/>
      <c r="P63" s="274"/>
      <c r="Q63" s="277"/>
      <c r="R63" s="277"/>
      <c r="S63" s="290"/>
      <c r="T63" s="277"/>
      <c r="U63" s="294"/>
      <c r="V63" s="294"/>
      <c r="W63" s="287"/>
      <c r="X63" s="4"/>
      <c r="Y63" s="422" t="str">
        <f>VLOOKUP("あやめ-"&amp;AE63&amp;"-A",'選手データ（あやめ）'!E:L,4,0)</f>
        <v>雑賀　　梢</v>
      </c>
      <c r="Z63" s="423" t="s">
        <v>76</v>
      </c>
      <c r="AA63" s="422" t="str">
        <f>VLOOKUP("あやめ-"&amp;AE63&amp;"-B",'選手データ（あやめ）'!E:L,4,0)</f>
        <v>吉田静枝</v>
      </c>
      <c r="AB63" s="419" t="s">
        <v>77</v>
      </c>
      <c r="AC63" s="420" t="str">
        <f>VLOOKUP("あやめ-"&amp;AE63&amp;"-A",'選手データ（あやめ）'!E:L,8,0)</f>
        <v>愛知</v>
      </c>
      <c r="AD63" s="424" t="s">
        <v>78</v>
      </c>
      <c r="AE63" s="425">
        <v>72</v>
      </c>
      <c r="AF63" s="421"/>
      <c r="AG63" s="15"/>
      <c r="AH63" s="422"/>
      <c r="AI63" s="423"/>
      <c r="AJ63" s="422"/>
      <c r="AK63" s="419"/>
      <c r="AL63" s="21"/>
      <c r="AM63" s="424"/>
      <c r="AN63" s="7"/>
      <c r="AO63" s="167"/>
      <c r="AP63" s="167"/>
      <c r="AQ63" s="167"/>
      <c r="AR63" s="167"/>
      <c r="AS63" s="167"/>
      <c r="AT63" s="183"/>
      <c r="AU63" s="167"/>
      <c r="AV63" s="167"/>
      <c r="AW63" s="168"/>
      <c r="AX63" s="216"/>
      <c r="AY63" s="168"/>
      <c r="AZ63" s="277"/>
      <c r="BA63" s="294"/>
      <c r="BB63" s="294"/>
      <c r="BC63" s="287"/>
      <c r="BD63" s="4"/>
      <c r="BE63" s="422" t="str">
        <f>VLOOKUP("あやめ-"&amp;BK63&amp;"-A",'選手データ（あやめ）'!E:L,4,0)</f>
        <v>内藤信子</v>
      </c>
      <c r="BF63" s="423" t="s">
        <v>76</v>
      </c>
      <c r="BG63" s="422" t="str">
        <f>VLOOKUP("あやめ-"&amp;BK63&amp;"-B",'選手データ（あやめ）'!E:L,4,0)</f>
        <v>山口幸子</v>
      </c>
      <c r="BH63" s="419" t="s">
        <v>77</v>
      </c>
      <c r="BI63" s="420" t="str">
        <f>VLOOKUP("あやめ-"&amp;BK63&amp;"-A",'選手データ（あやめ）'!E:L,8,0)</f>
        <v>岩手</v>
      </c>
      <c r="BJ63" s="424" t="s">
        <v>78</v>
      </c>
      <c r="BK63" s="425">
        <v>157</v>
      </c>
    </row>
    <row r="64" spans="1:63" s="1" customFormat="1" ht="26.25" customHeight="1">
      <c r="A64" s="421"/>
      <c r="B64" s="422"/>
      <c r="C64" s="423"/>
      <c r="D64" s="422"/>
      <c r="E64" s="419"/>
      <c r="F64" s="420"/>
      <c r="G64" s="424"/>
      <c r="H64" s="3"/>
      <c r="I64" s="274"/>
      <c r="J64" s="274"/>
      <c r="K64" s="274"/>
      <c r="L64" s="274"/>
      <c r="M64" s="274"/>
      <c r="N64" s="281"/>
      <c r="O64" s="274"/>
      <c r="P64" s="274"/>
      <c r="Q64" s="277"/>
      <c r="R64" s="277"/>
      <c r="S64" s="290"/>
      <c r="T64" s="277"/>
      <c r="U64" s="278">
        <v>1</v>
      </c>
      <c r="V64" s="350" t="s">
        <v>802</v>
      </c>
      <c r="W64" s="345"/>
      <c r="X64" s="3"/>
      <c r="Y64" s="422"/>
      <c r="Z64" s="423"/>
      <c r="AA64" s="422"/>
      <c r="AB64" s="419"/>
      <c r="AC64" s="420">
        <f>IF(VLOOKUP("あやめ-"&amp;AE63&amp;"-B",'選手データ（あやめ）'!E:L,8,0)=AC63,"",VLOOKUP("あやめ-"&amp;AE63&amp;"-B",'選手データ（あやめ）'!E:L,8,0))</f>
      </c>
      <c r="AD64" s="424"/>
      <c r="AE64" s="425"/>
      <c r="AF64" s="421"/>
      <c r="AG64" s="15"/>
      <c r="AH64" s="422"/>
      <c r="AI64" s="423"/>
      <c r="AJ64" s="422"/>
      <c r="AK64" s="419"/>
      <c r="AL64" s="22"/>
      <c r="AM64" s="424"/>
      <c r="AN64" s="7"/>
      <c r="AO64" s="167"/>
      <c r="AP64" s="167"/>
      <c r="AQ64" s="167"/>
      <c r="AR64" s="167"/>
      <c r="AS64" s="167"/>
      <c r="AT64" s="183"/>
      <c r="AU64" s="167"/>
      <c r="AV64" s="167"/>
      <c r="AW64" s="168"/>
      <c r="AX64" s="216"/>
      <c r="AY64" s="168"/>
      <c r="AZ64" s="277"/>
      <c r="BA64" s="278">
        <v>3</v>
      </c>
      <c r="BB64" s="278">
        <v>2</v>
      </c>
      <c r="BC64" s="277"/>
      <c r="BD64" s="3"/>
      <c r="BE64" s="422"/>
      <c r="BF64" s="423"/>
      <c r="BG64" s="422"/>
      <c r="BH64" s="419"/>
      <c r="BI64" s="420">
        <f>IF(VLOOKUP("あやめ-"&amp;BK63&amp;"-B",'選手データ（あやめ）'!E:L,8,0)=BI63,"",VLOOKUP("あやめ-"&amp;BK63&amp;"-B",'選手データ（あやめ）'!E:L,8,0))</f>
      </c>
      <c r="BJ64" s="424"/>
      <c r="BK64" s="425"/>
    </row>
    <row r="65" spans="1:63" s="1" customFormat="1" ht="26.25" customHeight="1" thickBot="1">
      <c r="A65" s="421">
        <v>49</v>
      </c>
      <c r="B65" s="422" t="str">
        <f>VLOOKUP("あやめ-"&amp;A65&amp;"-A",'選手データ（あやめ）'!E:L,4,0)</f>
        <v>吉川千穂子</v>
      </c>
      <c r="C65" s="423" t="s">
        <v>87</v>
      </c>
      <c r="D65" s="422" t="str">
        <f>VLOOKUP("あやめ-"&amp;A65&amp;"-B",'選手データ（あやめ）'!E:L,4,0)</f>
        <v>赤松美幸</v>
      </c>
      <c r="E65" s="419" t="s">
        <v>88</v>
      </c>
      <c r="F65" s="420" t="str">
        <f>VLOOKUP("あやめ-"&amp;A65&amp;"-A",'選手データ（あやめ）'!E:L,8,0)</f>
        <v>香川</v>
      </c>
      <c r="G65" s="424" t="s">
        <v>89</v>
      </c>
      <c r="H65" s="3"/>
      <c r="I65" s="356" t="s">
        <v>802</v>
      </c>
      <c r="J65" s="274"/>
      <c r="K65" s="274"/>
      <c r="L65" s="274">
        <v>2</v>
      </c>
      <c r="M65" s="274"/>
      <c r="N65" s="281"/>
      <c r="O65" s="356" t="s">
        <v>802</v>
      </c>
      <c r="P65" s="373"/>
      <c r="Q65" s="373"/>
      <c r="R65" s="351" t="s">
        <v>802</v>
      </c>
      <c r="S65" s="290"/>
      <c r="T65" s="277"/>
      <c r="U65" s="277">
        <v>0</v>
      </c>
      <c r="V65" s="345"/>
      <c r="W65" s="345" t="s">
        <v>802</v>
      </c>
      <c r="X65" s="4"/>
      <c r="Y65" s="422" t="str">
        <f>VLOOKUP("あやめ-"&amp;AE65&amp;"-A",'選手データ（あやめ）'!E:L,4,0)</f>
        <v>木戸とみ子</v>
      </c>
      <c r="Z65" s="423" t="s">
        <v>76</v>
      </c>
      <c r="AA65" s="422" t="str">
        <f>VLOOKUP("あやめ-"&amp;AE65&amp;"-B",'選手データ（あやめ）'!E:L,4,0)</f>
        <v>影沢光子</v>
      </c>
      <c r="AB65" s="419" t="s">
        <v>77</v>
      </c>
      <c r="AC65" s="420" t="str">
        <f>VLOOKUP("あやめ-"&amp;AE65&amp;"-A",'選手データ（あやめ）'!E:L,8,0)</f>
        <v>神奈川</v>
      </c>
      <c r="AD65" s="424" t="s">
        <v>78</v>
      </c>
      <c r="AE65" s="425">
        <v>73</v>
      </c>
      <c r="AF65" s="421">
        <v>134</v>
      </c>
      <c r="AG65" s="15"/>
      <c r="AH65" s="422" t="str">
        <f>VLOOKUP("あやめ-"&amp;AF65&amp;"-A",'選手データ（あやめ）'!E:L,4,0)</f>
        <v>垣副加世子</v>
      </c>
      <c r="AI65" s="423" t="s">
        <v>87</v>
      </c>
      <c r="AJ65" s="422" t="str">
        <f>VLOOKUP("あやめ-"&amp;AF65&amp;"-B",'選手データ（あやめ）'!E:L,4,0)</f>
        <v>福山由美子</v>
      </c>
      <c r="AK65" s="419" t="s">
        <v>88</v>
      </c>
      <c r="AL65" s="420" t="str">
        <f>VLOOKUP("あやめ-"&amp;AF65&amp;"-A",'選手データ（あやめ）'!E:L,8,0)</f>
        <v>宮崎</v>
      </c>
      <c r="AM65" s="424" t="s">
        <v>89</v>
      </c>
      <c r="AN65" s="7"/>
      <c r="AO65" s="211" t="s">
        <v>802</v>
      </c>
      <c r="AP65" s="211"/>
      <c r="AQ65" s="211"/>
      <c r="AR65" s="211" t="s">
        <v>802</v>
      </c>
      <c r="AS65" s="167"/>
      <c r="AT65" s="183"/>
      <c r="AU65" s="318">
        <v>1</v>
      </c>
      <c r="AV65" s="167"/>
      <c r="AW65" s="168"/>
      <c r="AX65" s="216">
        <v>0</v>
      </c>
      <c r="AY65" s="168"/>
      <c r="AZ65" s="168"/>
      <c r="BA65" s="168" t="s">
        <v>802</v>
      </c>
      <c r="BB65" s="168"/>
      <c r="BC65" s="277">
        <v>3</v>
      </c>
      <c r="BD65" s="4"/>
      <c r="BE65" s="422" t="str">
        <f>VLOOKUP("あやめ-"&amp;BK65&amp;"-A",'選手データ（あやめ）'!E:L,4,0)</f>
        <v>大田純子</v>
      </c>
      <c r="BF65" s="423" t="s">
        <v>76</v>
      </c>
      <c r="BG65" s="422" t="str">
        <f>VLOOKUP("あやめ-"&amp;BK65&amp;"-B",'選手データ（あやめ）'!E:L,4,0)</f>
        <v>半田順子</v>
      </c>
      <c r="BH65" s="419" t="s">
        <v>77</v>
      </c>
      <c r="BI65" s="21" t="str">
        <f>VLOOKUP("あやめ-"&amp;BK65&amp;"-A",'選手データ（あやめ）'!E:L,8,0)</f>
        <v>大阪</v>
      </c>
      <c r="BJ65" s="424" t="s">
        <v>78</v>
      </c>
      <c r="BK65" s="425">
        <v>158</v>
      </c>
    </row>
    <row r="66" spans="1:63" s="1" customFormat="1" ht="26.25" customHeight="1" thickTop="1">
      <c r="A66" s="421"/>
      <c r="B66" s="422"/>
      <c r="C66" s="423"/>
      <c r="D66" s="422"/>
      <c r="E66" s="419"/>
      <c r="F66" s="420">
        <f>IF(VLOOKUP("あやめ-"&amp;A65&amp;"-B",'選手データ（あやめ）'!E:L,8,0)=F65,"",VLOOKUP("あやめ-"&amp;A65&amp;"-B",'選手データ（あやめ）'!E:L,8,0))</f>
      </c>
      <c r="G66" s="424"/>
      <c r="H66" s="3"/>
      <c r="I66" s="289"/>
      <c r="J66" s="317"/>
      <c r="K66" s="317"/>
      <c r="L66" s="289"/>
      <c r="M66" s="274"/>
      <c r="N66" s="293"/>
      <c r="O66" s="282"/>
      <c r="P66" s="274"/>
      <c r="Q66" s="283"/>
      <c r="R66" s="328"/>
      <c r="S66" s="277"/>
      <c r="T66" s="277"/>
      <c r="U66" s="291"/>
      <c r="V66" s="297"/>
      <c r="W66" s="296"/>
      <c r="X66" s="3"/>
      <c r="Y66" s="422"/>
      <c r="Z66" s="423"/>
      <c r="AA66" s="422"/>
      <c r="AB66" s="419"/>
      <c r="AC66" s="420">
        <f>IF(VLOOKUP("あやめ-"&amp;AE65&amp;"-B",'選手データ（あやめ）'!E:L,8,0)=AC65,"",VLOOKUP("あやめ-"&amp;AE65&amp;"-B",'選手データ（あやめ）'!E:L,8,0))</f>
      </c>
      <c r="AD66" s="424"/>
      <c r="AE66" s="425"/>
      <c r="AF66" s="421"/>
      <c r="AG66" s="15"/>
      <c r="AH66" s="422"/>
      <c r="AI66" s="423"/>
      <c r="AJ66" s="422"/>
      <c r="AK66" s="419"/>
      <c r="AL66" s="420">
        <f>IF(VLOOKUP("あやめ-"&amp;AF65&amp;"-B",'選手データ（あやめ）'!E:L,8,0)=AL65,"",VLOOKUP("あやめ-"&amp;AF65&amp;"-B",'選手データ（あやめ）'!E:L,8,0))</f>
      </c>
      <c r="AM66" s="424"/>
      <c r="AN66" s="7"/>
      <c r="AO66" s="167"/>
      <c r="AP66" s="190"/>
      <c r="AQ66" s="167"/>
      <c r="AR66" s="212"/>
      <c r="AS66" s="167"/>
      <c r="AT66" s="215"/>
      <c r="AU66" s="183"/>
      <c r="AV66" s="167"/>
      <c r="AW66" s="177"/>
      <c r="AX66" s="222"/>
      <c r="AY66" s="172"/>
      <c r="AZ66" s="168"/>
      <c r="BA66" s="173"/>
      <c r="BB66" s="178"/>
      <c r="BC66" s="173"/>
      <c r="BD66" s="3"/>
      <c r="BE66" s="422"/>
      <c r="BF66" s="423"/>
      <c r="BG66" s="422"/>
      <c r="BH66" s="419"/>
      <c r="BI66" s="22" t="str">
        <f>IF(VLOOKUP("あやめ-"&amp;BK65&amp;"-B",'選手データ（あやめ）'!E:L,8,0)=BI65,"",VLOOKUP("あやめ-"&amp;BK65&amp;"-B",'選手データ（あやめ）'!E:L,8,0))</f>
        <v>奈良</v>
      </c>
      <c r="BJ66" s="424"/>
      <c r="BK66" s="425"/>
    </row>
    <row r="67" spans="1:63" s="1" customFormat="1" ht="26.25" customHeight="1" thickBot="1">
      <c r="A67" s="421">
        <v>50</v>
      </c>
      <c r="B67" s="422" t="str">
        <f>VLOOKUP("あやめ-"&amp;A67&amp;"-A",'選手データ（あやめ）'!E:L,4,0)</f>
        <v>榊原和子</v>
      </c>
      <c r="C67" s="423" t="s">
        <v>87</v>
      </c>
      <c r="D67" s="422" t="str">
        <f>VLOOKUP("あやめ-"&amp;A67&amp;"-B",'選手データ（あやめ）'!E:L,4,0)</f>
        <v>和田美代子</v>
      </c>
      <c r="E67" s="419" t="s">
        <v>88</v>
      </c>
      <c r="F67" s="420" t="str">
        <f>VLOOKUP("あやめ-"&amp;A67&amp;"-A",'選手データ（あやめ）'!E:L,8,0)</f>
        <v>栃木</v>
      </c>
      <c r="G67" s="424" t="s">
        <v>89</v>
      </c>
      <c r="H67" s="3"/>
      <c r="I67" s="271"/>
      <c r="J67" s="272">
        <v>3</v>
      </c>
      <c r="K67" s="5"/>
      <c r="L67" s="271"/>
      <c r="M67" s="318">
        <v>0</v>
      </c>
      <c r="N67" s="293"/>
      <c r="O67" s="293"/>
      <c r="P67" s="274"/>
      <c r="Q67" s="283"/>
      <c r="R67" s="311"/>
      <c r="S67" s="277"/>
      <c r="T67" s="303">
        <v>1</v>
      </c>
      <c r="U67" s="294"/>
      <c r="V67" s="288">
        <v>0</v>
      </c>
      <c r="W67" s="287"/>
      <c r="X67" s="4"/>
      <c r="Y67" s="422" t="str">
        <f>VLOOKUP("あやめ-"&amp;AE67&amp;"-A",'選手データ（あやめ）'!E:L,4,0)</f>
        <v>橋本美智子</v>
      </c>
      <c r="Z67" s="423" t="s">
        <v>76</v>
      </c>
      <c r="AA67" s="422" t="str">
        <f>VLOOKUP("あやめ-"&amp;AE67&amp;"-B",'選手データ（あやめ）'!E:L,4,0)</f>
        <v>斎藤美沙子</v>
      </c>
      <c r="AB67" s="419" t="s">
        <v>77</v>
      </c>
      <c r="AC67" s="420" t="str">
        <f>VLOOKUP("あやめ-"&amp;AE67&amp;"-A",'選手データ（あやめ）'!E:L,8,0)</f>
        <v>山形</v>
      </c>
      <c r="AD67" s="424" t="s">
        <v>78</v>
      </c>
      <c r="AE67" s="425">
        <v>74</v>
      </c>
      <c r="AF67" s="421">
        <v>135</v>
      </c>
      <c r="AG67" s="15"/>
      <c r="AH67" s="422" t="str">
        <f>VLOOKUP("あやめ-"&amp;AF67&amp;"-A",'選手データ（あやめ）'!E:L,4,0)</f>
        <v>瀬野ひろみ</v>
      </c>
      <c r="AI67" s="423" t="s">
        <v>87</v>
      </c>
      <c r="AJ67" s="422" t="str">
        <f>VLOOKUP("あやめ-"&amp;AF67&amp;"-B",'選手データ（あやめ）'!E:L,4,0)</f>
        <v>樽井恭子</v>
      </c>
      <c r="AK67" s="419" t="s">
        <v>88</v>
      </c>
      <c r="AL67" s="420" t="str">
        <f>VLOOKUP("あやめ-"&amp;AF67&amp;"-A",'選手データ（あやめ）'!E:L,8,0)</f>
        <v>大阪</v>
      </c>
      <c r="AM67" s="424" t="s">
        <v>89</v>
      </c>
      <c r="AN67" s="7"/>
      <c r="AO67" s="170"/>
      <c r="AP67" s="184" t="s">
        <v>802</v>
      </c>
      <c r="AQ67" s="170"/>
      <c r="AR67" s="213"/>
      <c r="AS67" s="286">
        <v>1</v>
      </c>
      <c r="AT67" s="215"/>
      <c r="AU67" s="183"/>
      <c r="AV67" s="167"/>
      <c r="AW67" s="177"/>
      <c r="AX67" s="168"/>
      <c r="AY67" s="172"/>
      <c r="AZ67" s="218" t="s">
        <v>802</v>
      </c>
      <c r="BA67" s="220"/>
      <c r="BB67" s="218" t="s">
        <v>802</v>
      </c>
      <c r="BC67" s="220"/>
      <c r="BD67" s="4"/>
      <c r="BE67" s="422" t="str">
        <f>VLOOKUP("あやめ-"&amp;BK67&amp;"-A",'選手データ（あやめ）'!E:L,4,0)</f>
        <v>秋葉範子</v>
      </c>
      <c r="BF67" s="423" t="s">
        <v>76</v>
      </c>
      <c r="BG67" s="422" t="str">
        <f>VLOOKUP("あやめ-"&amp;BK67&amp;"-B",'選手データ（あやめ）'!E:L,4,0)</f>
        <v>神長千枝子</v>
      </c>
      <c r="BH67" s="419" t="s">
        <v>77</v>
      </c>
      <c r="BI67" s="420" t="str">
        <f>VLOOKUP("あやめ-"&amp;BK67&amp;"-A",'選手データ（あやめ）'!E:L,8,0)</f>
        <v>千葉</v>
      </c>
      <c r="BJ67" s="424" t="s">
        <v>78</v>
      </c>
      <c r="BK67" s="425">
        <v>159</v>
      </c>
    </row>
    <row r="68" spans="1:63" s="1" customFormat="1" ht="26.25" customHeight="1" thickTop="1">
      <c r="A68" s="421"/>
      <c r="B68" s="422"/>
      <c r="C68" s="423"/>
      <c r="D68" s="422"/>
      <c r="E68" s="419"/>
      <c r="F68" s="420">
        <f>IF(VLOOKUP("あやめ-"&amp;A67&amp;"-B",'選手データ（あやめ）'!E:L,8,0)=F67,"",VLOOKUP("あやめ-"&amp;A67&amp;"-B",'選手データ（あやめ）'!E:L,8,0))</f>
      </c>
      <c r="G68" s="424"/>
      <c r="H68" s="3"/>
      <c r="I68" s="307">
        <v>2</v>
      </c>
      <c r="J68" s="317"/>
      <c r="K68" s="275"/>
      <c r="L68" s="319"/>
      <c r="M68" s="281"/>
      <c r="N68" s="293"/>
      <c r="O68" s="293"/>
      <c r="P68" s="274"/>
      <c r="Q68" s="283"/>
      <c r="R68" s="311"/>
      <c r="S68" s="277"/>
      <c r="T68" s="320"/>
      <c r="U68" s="296"/>
      <c r="V68" s="291"/>
      <c r="W68" s="300">
        <v>0</v>
      </c>
      <c r="X68" s="3"/>
      <c r="Y68" s="422"/>
      <c r="Z68" s="423"/>
      <c r="AA68" s="422"/>
      <c r="AB68" s="419"/>
      <c r="AC68" s="420">
        <f>IF(VLOOKUP("あやめ-"&amp;AE67&amp;"-B",'選手データ（あやめ）'!E:L,8,0)=AC67,"",VLOOKUP("あやめ-"&amp;AE67&amp;"-B",'選手データ（あやめ）'!E:L,8,0))</f>
      </c>
      <c r="AD68" s="424"/>
      <c r="AE68" s="425"/>
      <c r="AF68" s="421"/>
      <c r="AG68" s="15"/>
      <c r="AH68" s="422"/>
      <c r="AI68" s="423"/>
      <c r="AJ68" s="422"/>
      <c r="AK68" s="419"/>
      <c r="AL68" s="420">
        <f>IF(VLOOKUP("あやめ-"&amp;AF67&amp;"-B",'選手データ（あやめ）'!E:L,8,0)=AL67,"",VLOOKUP("あやめ-"&amp;AF67&amp;"-B",'選手データ（あやめ）'!E:L,8,0))</f>
      </c>
      <c r="AM68" s="424"/>
      <c r="AN68" s="7"/>
      <c r="AO68" s="273">
        <v>2</v>
      </c>
      <c r="AP68" s="167"/>
      <c r="AQ68" s="186"/>
      <c r="AR68" s="187"/>
      <c r="AS68" s="183"/>
      <c r="AT68" s="215"/>
      <c r="AU68" s="183"/>
      <c r="AV68" s="167"/>
      <c r="AW68" s="177"/>
      <c r="AX68" s="168"/>
      <c r="AY68" s="230"/>
      <c r="AZ68" s="168"/>
      <c r="BA68" s="172"/>
      <c r="BB68" s="172"/>
      <c r="BC68" s="188" t="s">
        <v>802</v>
      </c>
      <c r="BD68" s="3"/>
      <c r="BE68" s="422"/>
      <c r="BF68" s="423"/>
      <c r="BG68" s="422"/>
      <c r="BH68" s="419"/>
      <c r="BI68" s="420">
        <f>IF(VLOOKUP("あやめ-"&amp;BK67&amp;"-B",'選手データ（あやめ）'!E:L,8,0)=BI67,"",VLOOKUP("あやめ-"&amp;BK67&amp;"-B",'選手データ（あやめ）'!E:L,8,0))</f>
      </c>
      <c r="BJ68" s="424"/>
      <c r="BK68" s="425"/>
    </row>
    <row r="69" spans="1:63" s="1" customFormat="1" ht="26.25" customHeight="1" thickBot="1">
      <c r="A69" s="421">
        <v>51</v>
      </c>
      <c r="B69" s="422" t="str">
        <f>VLOOKUP("あやめ-"&amp;A69&amp;"-A",'選手データ（あやめ）'!E:L,4,0)</f>
        <v>児玉江美子</v>
      </c>
      <c r="C69" s="423" t="s">
        <v>87</v>
      </c>
      <c r="D69" s="422" t="str">
        <f>VLOOKUP("あやめ-"&amp;A69&amp;"-B",'選手データ（あやめ）'!E:L,4,0)</f>
        <v>片山洋子</v>
      </c>
      <c r="E69" s="419" t="s">
        <v>88</v>
      </c>
      <c r="F69" s="23" t="str">
        <f>VLOOKUP("あやめ-"&amp;A69&amp;"-A",'選手データ（あやめ）'!E:L,8,0)</f>
        <v>和歌山</v>
      </c>
      <c r="G69" s="424" t="s">
        <v>89</v>
      </c>
      <c r="H69" s="3"/>
      <c r="I69" s="279"/>
      <c r="J69" s="279"/>
      <c r="K69" s="318"/>
      <c r="L69" s="321"/>
      <c r="M69" s="281"/>
      <c r="N69" s="293"/>
      <c r="O69" s="293"/>
      <c r="P69" s="274"/>
      <c r="Q69" s="283"/>
      <c r="R69" s="311"/>
      <c r="S69" s="277"/>
      <c r="T69" s="322"/>
      <c r="U69" s="301"/>
      <c r="V69" s="302"/>
      <c r="W69" s="280"/>
      <c r="X69" s="4"/>
      <c r="Y69" s="422" t="str">
        <f>VLOOKUP("あやめ-"&amp;AE69&amp;"-A",'選手データ（あやめ）'!E:L,4,0)</f>
        <v>岸下京子</v>
      </c>
      <c r="Z69" s="423" t="s">
        <v>76</v>
      </c>
      <c r="AA69" s="422" t="str">
        <f>VLOOKUP("あやめ-"&amp;AE69&amp;"-B",'選手データ（あやめ）'!E:L,4,0)</f>
        <v>岸本節子</v>
      </c>
      <c r="AB69" s="419" t="s">
        <v>77</v>
      </c>
      <c r="AC69" s="420" t="str">
        <f>VLOOKUP("あやめ-"&amp;AE69&amp;"-A",'選手データ（あやめ）'!E:L,8,0)</f>
        <v>奈良</v>
      </c>
      <c r="AD69" s="424" t="s">
        <v>78</v>
      </c>
      <c r="AE69" s="425">
        <v>75</v>
      </c>
      <c r="AF69" s="421">
        <v>136</v>
      </c>
      <c r="AG69" s="15"/>
      <c r="AH69" s="422" t="str">
        <f>VLOOKUP("あやめ-"&amp;AF69&amp;"-A",'選手データ（あやめ）'!E:L,4,0)</f>
        <v>竹内恵子</v>
      </c>
      <c r="AI69" s="423" t="s">
        <v>87</v>
      </c>
      <c r="AJ69" s="422" t="str">
        <f>VLOOKUP("あやめ-"&amp;AF69&amp;"-B",'選手データ（あやめ）'!E:L,4,0)</f>
        <v>吉浦安恵</v>
      </c>
      <c r="AK69" s="419" t="s">
        <v>88</v>
      </c>
      <c r="AL69" s="420" t="str">
        <f>VLOOKUP("あやめ-"&amp;AF69&amp;"-A",'選手データ（あやめ）'!E:L,8,0)</f>
        <v>島根</v>
      </c>
      <c r="AM69" s="424" t="s">
        <v>89</v>
      </c>
      <c r="AN69" s="7"/>
      <c r="AO69" s="272"/>
      <c r="AP69" s="272"/>
      <c r="AQ69" s="292"/>
      <c r="AR69" s="271"/>
      <c r="AS69" s="281"/>
      <c r="AT69" s="215"/>
      <c r="AU69" s="183"/>
      <c r="AV69" s="167"/>
      <c r="AW69" s="177"/>
      <c r="AX69" s="168"/>
      <c r="AY69" s="230"/>
      <c r="AZ69" s="168"/>
      <c r="BA69" s="175"/>
      <c r="BB69" s="175"/>
      <c r="BC69" s="171"/>
      <c r="BD69" s="4"/>
      <c r="BE69" s="422" t="str">
        <f>VLOOKUP("あやめ-"&amp;BK69&amp;"-A",'選手データ（あやめ）'!E:L,4,0)</f>
        <v>三宮利子</v>
      </c>
      <c r="BF69" s="423" t="s">
        <v>76</v>
      </c>
      <c r="BG69" s="422" t="str">
        <f>VLOOKUP("あやめ-"&amp;BK69&amp;"-B",'選手データ（あやめ）'!E:L,4,0)</f>
        <v>室屋孝子</v>
      </c>
      <c r="BH69" s="419" t="s">
        <v>77</v>
      </c>
      <c r="BI69" s="21" t="str">
        <f>VLOOKUP("あやめ-"&amp;BK69&amp;"-A",'選手データ（あやめ）'!E:L,8,0)</f>
        <v>徳島</v>
      </c>
      <c r="BJ69" s="424" t="s">
        <v>78</v>
      </c>
      <c r="BK69" s="425">
        <v>160</v>
      </c>
    </row>
    <row r="70" spans="1:63" s="1" customFormat="1" ht="26.25" customHeight="1" thickBot="1" thickTop="1">
      <c r="A70" s="421"/>
      <c r="B70" s="422"/>
      <c r="C70" s="423"/>
      <c r="D70" s="422"/>
      <c r="E70" s="419"/>
      <c r="F70" s="24" t="str">
        <f>IF(VLOOKUP("あやめ-"&amp;A69&amp;"-B",'選手データ（あやめ）'!E:L,8,0)=F69,"",VLOOKUP("あやめ-"&amp;A69&amp;"-B",'選手データ（あやめ）'!E:L,8,0))</f>
        <v>大阪</v>
      </c>
      <c r="G70" s="424"/>
      <c r="H70" s="3"/>
      <c r="I70" s="356"/>
      <c r="J70" s="344" t="s">
        <v>802</v>
      </c>
      <c r="K70" s="344"/>
      <c r="L70" s="344" t="s">
        <v>802</v>
      </c>
      <c r="M70" s="354"/>
      <c r="N70" s="368"/>
      <c r="O70" s="293"/>
      <c r="P70" s="274"/>
      <c r="Q70" s="283"/>
      <c r="R70" s="311"/>
      <c r="S70" s="370"/>
      <c r="T70" s="352"/>
      <c r="U70" s="350" t="s">
        <v>802</v>
      </c>
      <c r="V70" s="350" t="s">
        <v>802</v>
      </c>
      <c r="W70" s="345"/>
      <c r="X70" s="3"/>
      <c r="Y70" s="422"/>
      <c r="Z70" s="423"/>
      <c r="AA70" s="422"/>
      <c r="AB70" s="419"/>
      <c r="AC70" s="420">
        <f>IF(VLOOKUP("あやめ-"&amp;AE69&amp;"-B",'選手データ（あやめ）'!E:L,8,0)=AC69,"",VLOOKUP("あやめ-"&amp;AE69&amp;"-B",'選手データ（あやめ）'!E:L,8,0))</f>
      </c>
      <c r="AD70" s="424"/>
      <c r="AE70" s="425"/>
      <c r="AF70" s="421"/>
      <c r="AG70" s="15"/>
      <c r="AH70" s="422"/>
      <c r="AI70" s="423"/>
      <c r="AJ70" s="422"/>
      <c r="AK70" s="419"/>
      <c r="AL70" s="420">
        <f>IF(VLOOKUP("あやめ-"&amp;AF69&amp;"-B",'選手データ（あやめ）'!E:L,8,0)=AL69,"",VLOOKUP("あやめ-"&amp;AF69&amp;"-B",'選手データ（あやめ）'!E:L,8,0))</f>
      </c>
      <c r="AM70" s="424"/>
      <c r="AN70" s="7"/>
      <c r="AO70" s="274"/>
      <c r="AP70" s="273">
        <v>1</v>
      </c>
      <c r="AQ70" s="273"/>
      <c r="AR70" s="273">
        <v>0</v>
      </c>
      <c r="AS70" s="281"/>
      <c r="AT70" s="215"/>
      <c r="AU70" s="183"/>
      <c r="AV70" s="167"/>
      <c r="AW70" s="177"/>
      <c r="AX70" s="168"/>
      <c r="AY70" s="327"/>
      <c r="AZ70" s="277"/>
      <c r="BA70" s="278">
        <v>1</v>
      </c>
      <c r="BB70" s="278">
        <v>2</v>
      </c>
      <c r="BC70" s="168"/>
      <c r="BD70" s="3"/>
      <c r="BE70" s="422"/>
      <c r="BF70" s="423"/>
      <c r="BG70" s="422"/>
      <c r="BH70" s="419"/>
      <c r="BI70" s="22" t="str">
        <f>IF(VLOOKUP("あやめ-"&amp;BK69&amp;"-B",'選手データ（あやめ）'!E:L,8,0)=BI69,"",VLOOKUP("あやめ-"&amp;BK69&amp;"-B",'選手データ（あやめ）'!E:L,8,0))</f>
        <v>兵庫</v>
      </c>
      <c r="BJ70" s="424"/>
      <c r="BK70" s="425"/>
    </row>
    <row r="71" spans="1:63" s="1" customFormat="1" ht="26.25" customHeight="1" thickBot="1" thickTop="1">
      <c r="A71" s="421">
        <v>52</v>
      </c>
      <c r="B71" s="422" t="str">
        <f>VLOOKUP("あやめ-"&amp;A71&amp;"-A",'選手データ（あやめ）'!E:L,4,0)</f>
        <v>後藤終子</v>
      </c>
      <c r="C71" s="423" t="s">
        <v>87</v>
      </c>
      <c r="D71" s="422" t="str">
        <f>VLOOKUP("あやめ-"&amp;A71&amp;"-B",'選手データ（あやめ）'!E:L,4,0)</f>
        <v>吉村智恵</v>
      </c>
      <c r="E71" s="419" t="s">
        <v>88</v>
      </c>
      <c r="F71" s="23" t="str">
        <f>VLOOKUP("あやめ-"&amp;A71&amp;"-A",'選手データ（あやめ）'!E:L,8,0)</f>
        <v>愛知</v>
      </c>
      <c r="G71" s="424" t="s">
        <v>89</v>
      </c>
      <c r="H71" s="3"/>
      <c r="I71" s="342" t="s">
        <v>802</v>
      </c>
      <c r="J71" s="342"/>
      <c r="K71" s="342"/>
      <c r="L71" s="342" t="s">
        <v>802</v>
      </c>
      <c r="M71" s="369"/>
      <c r="N71" s="344" t="s">
        <v>802</v>
      </c>
      <c r="O71" s="293"/>
      <c r="P71" s="274"/>
      <c r="Q71" s="283"/>
      <c r="R71" s="277"/>
      <c r="S71" s="361" t="s">
        <v>802</v>
      </c>
      <c r="T71" s="345"/>
      <c r="U71" s="346" t="s">
        <v>802</v>
      </c>
      <c r="V71" s="346"/>
      <c r="W71" s="346" t="s">
        <v>802</v>
      </c>
      <c r="X71" s="4"/>
      <c r="Y71" s="422" t="str">
        <f>VLOOKUP("あやめ-"&amp;AE71&amp;"-A",'選手データ（あやめ）'!E:L,4,0)</f>
        <v>宮川祝子</v>
      </c>
      <c r="Z71" s="423" t="s">
        <v>76</v>
      </c>
      <c r="AA71" s="422" t="str">
        <f>VLOOKUP("あやめ-"&amp;AE71&amp;"-B",'選手データ（あやめ）'!E:L,4,0)</f>
        <v>石橋美和子</v>
      </c>
      <c r="AB71" s="419" t="s">
        <v>77</v>
      </c>
      <c r="AC71" s="420" t="str">
        <f>VLOOKUP("あやめ-"&amp;AE71&amp;"-A",'選手データ（あやめ）'!E:L,8,0)</f>
        <v>大阪</v>
      </c>
      <c r="AD71" s="424" t="s">
        <v>78</v>
      </c>
      <c r="AE71" s="425">
        <v>76</v>
      </c>
      <c r="AF71" s="421">
        <v>137</v>
      </c>
      <c r="AG71" s="15"/>
      <c r="AH71" s="422" t="str">
        <f>VLOOKUP("あやめ-"&amp;AF71&amp;"-A",'選手データ（あやめ）'!E:L,4,0)</f>
        <v>乍　千賀子</v>
      </c>
      <c r="AI71" s="423" t="s">
        <v>87</v>
      </c>
      <c r="AJ71" s="422" t="str">
        <f>VLOOKUP("あやめ-"&amp;AF71&amp;"-B",'選手データ（あやめ）'!E:L,4,0)</f>
        <v>市川雅子</v>
      </c>
      <c r="AK71" s="419" t="s">
        <v>88</v>
      </c>
      <c r="AL71" s="21" t="str">
        <f>VLOOKUP("あやめ-"&amp;AF71&amp;"-A",'選手データ（あやめ）'!E:L,8,0)</f>
        <v>宮城</v>
      </c>
      <c r="AM71" s="424" t="s">
        <v>89</v>
      </c>
      <c r="AN71" s="7"/>
      <c r="AO71" s="211" t="s">
        <v>802</v>
      </c>
      <c r="AP71" s="211"/>
      <c r="AQ71" s="211"/>
      <c r="AR71" s="211" t="s">
        <v>802</v>
      </c>
      <c r="AS71" s="215"/>
      <c r="AT71" s="234" t="s">
        <v>802</v>
      </c>
      <c r="AU71" s="183"/>
      <c r="AV71" s="167"/>
      <c r="AW71" s="177"/>
      <c r="AX71" s="168"/>
      <c r="AY71" s="387">
        <v>2</v>
      </c>
      <c r="AZ71" s="172"/>
      <c r="BA71" s="218" t="s">
        <v>802</v>
      </c>
      <c r="BB71" s="218"/>
      <c r="BC71" s="218" t="s">
        <v>802</v>
      </c>
      <c r="BD71" s="4"/>
      <c r="BE71" s="422" t="str">
        <f>VLOOKUP("あやめ-"&amp;BK71&amp;"-A",'選手データ（あやめ）'!E:L,4,0)</f>
        <v>吉海睦子</v>
      </c>
      <c r="BF71" s="423" t="s">
        <v>76</v>
      </c>
      <c r="BG71" s="422" t="str">
        <f>VLOOKUP("あやめ-"&amp;BK71&amp;"-B",'選手データ（あやめ）'!E:L,4,0)</f>
        <v>佐多裕子</v>
      </c>
      <c r="BH71" s="419" t="s">
        <v>77</v>
      </c>
      <c r="BI71" s="420" t="str">
        <f>VLOOKUP("あやめ-"&amp;BK71&amp;"-A",'選手データ（あやめ）'!E:L,8,0)</f>
        <v>鹿児島</v>
      </c>
      <c r="BJ71" s="424" t="s">
        <v>78</v>
      </c>
      <c r="BK71" s="425">
        <v>161</v>
      </c>
    </row>
    <row r="72" spans="1:63" s="1" customFormat="1" ht="26.25" customHeight="1" thickTop="1">
      <c r="A72" s="421"/>
      <c r="B72" s="422"/>
      <c r="C72" s="423"/>
      <c r="D72" s="422"/>
      <c r="E72" s="419"/>
      <c r="F72" s="24" t="str">
        <f>IF(VLOOKUP("あやめ-"&amp;A71&amp;"-B",'選手データ（あやめ）'!E:L,8,0)=F71,"",VLOOKUP("あやめ-"&amp;A71&amp;"-B",'選手データ（あやめ）'!E:L,8,0))</f>
        <v>大阪</v>
      </c>
      <c r="G72" s="424"/>
      <c r="H72" s="3"/>
      <c r="I72" s="274"/>
      <c r="J72" s="304"/>
      <c r="K72" s="274"/>
      <c r="L72" s="282"/>
      <c r="M72" s="293"/>
      <c r="N72" s="274"/>
      <c r="O72" s="293"/>
      <c r="P72" s="274"/>
      <c r="Q72" s="283"/>
      <c r="R72" s="277"/>
      <c r="S72" s="283"/>
      <c r="T72" s="311"/>
      <c r="U72" s="277"/>
      <c r="V72" s="284"/>
      <c r="W72" s="277"/>
      <c r="X72" s="3"/>
      <c r="Y72" s="422"/>
      <c r="Z72" s="423"/>
      <c r="AA72" s="422"/>
      <c r="AB72" s="419"/>
      <c r="AC72" s="420">
        <f>IF(VLOOKUP("あやめ-"&amp;AE71&amp;"-B",'選手データ（あやめ）'!E:L,8,0)=AC71,"",VLOOKUP("あやめ-"&amp;AE71&amp;"-B",'選手データ（あやめ）'!E:L,8,0))</f>
      </c>
      <c r="AD72" s="424"/>
      <c r="AE72" s="425"/>
      <c r="AF72" s="421"/>
      <c r="AG72" s="15"/>
      <c r="AH72" s="422"/>
      <c r="AI72" s="423"/>
      <c r="AJ72" s="422"/>
      <c r="AK72" s="419"/>
      <c r="AL72" s="22" t="str">
        <f>IF(VLOOKUP("あやめ-"&amp;AF71&amp;"-B",'選手データ（あやめ）'!E:L,8,0)=AL71,"",VLOOKUP("あやめ-"&amp;AF71&amp;"-B",'選手データ（あやめ）'!E:L,8,0))</f>
        <v>静岡</v>
      </c>
      <c r="AM72" s="424"/>
      <c r="AN72" s="7"/>
      <c r="AO72" s="167"/>
      <c r="AP72" s="190"/>
      <c r="AQ72" s="167"/>
      <c r="AR72" s="212"/>
      <c r="AS72" s="215"/>
      <c r="AT72" s="167"/>
      <c r="AU72" s="183"/>
      <c r="AV72" s="167"/>
      <c r="AW72" s="177"/>
      <c r="AX72" s="168"/>
      <c r="AY72" s="168"/>
      <c r="AZ72" s="230"/>
      <c r="BA72" s="168"/>
      <c r="BB72" s="168"/>
      <c r="BC72" s="172"/>
      <c r="BD72" s="3"/>
      <c r="BE72" s="422"/>
      <c r="BF72" s="423"/>
      <c r="BG72" s="422"/>
      <c r="BH72" s="419"/>
      <c r="BI72" s="420">
        <f>IF(VLOOKUP("あやめ-"&amp;BK71&amp;"-B",'選手データ（あやめ）'!E:L,8,0)=BI71,"",VLOOKUP("あやめ-"&amp;BK71&amp;"-B",'選手データ（あやめ）'!E:L,8,0))</f>
      </c>
      <c r="BJ72" s="424"/>
      <c r="BK72" s="425"/>
    </row>
    <row r="73" spans="1:63" s="1" customFormat="1" ht="26.25" customHeight="1" thickBot="1">
      <c r="A73" s="421">
        <v>53</v>
      </c>
      <c r="B73" s="422" t="str">
        <f>VLOOKUP("あやめ-"&amp;A73&amp;"-A",'選手データ（あやめ）'!E:L,4,0)</f>
        <v>吉田道子</v>
      </c>
      <c r="C73" s="423" t="s">
        <v>87</v>
      </c>
      <c r="D73" s="422" t="str">
        <f>VLOOKUP("あやめ-"&amp;A73&amp;"-B",'選手データ（あやめ）'!E:L,4,0)</f>
        <v>藤井寿代</v>
      </c>
      <c r="E73" s="419" t="s">
        <v>88</v>
      </c>
      <c r="F73" s="23" t="str">
        <f>VLOOKUP("あやめ-"&amp;A73&amp;"-A",'選手データ（あやめ）'!E:L,8,0)</f>
        <v>広島</v>
      </c>
      <c r="G73" s="424" t="s">
        <v>89</v>
      </c>
      <c r="H73" s="3"/>
      <c r="I73" s="272"/>
      <c r="J73" s="292">
        <v>3</v>
      </c>
      <c r="K73" s="272"/>
      <c r="L73" s="285"/>
      <c r="M73" s="323"/>
      <c r="N73" s="274"/>
      <c r="O73" s="293"/>
      <c r="P73" s="274"/>
      <c r="Q73" s="283"/>
      <c r="R73" s="277"/>
      <c r="S73" s="283"/>
      <c r="T73" s="371"/>
      <c r="U73" s="348"/>
      <c r="V73" s="349" t="s">
        <v>802</v>
      </c>
      <c r="W73" s="287"/>
      <c r="X73" s="4"/>
      <c r="Y73" s="422" t="str">
        <f>VLOOKUP("あやめ-"&amp;AE73&amp;"-A",'選手データ（あやめ）'!E:L,4,0)</f>
        <v>永田照子</v>
      </c>
      <c r="Z73" s="423" t="s">
        <v>76</v>
      </c>
      <c r="AA73" s="422" t="str">
        <f>VLOOKUP("あやめ-"&amp;AE73&amp;"-B",'選手データ（あやめ）'!E:L,4,0)</f>
        <v>渕上るみ子</v>
      </c>
      <c r="AB73" s="419" t="s">
        <v>77</v>
      </c>
      <c r="AC73" s="420" t="str">
        <f>VLOOKUP("あやめ-"&amp;AE73&amp;"-A",'選手データ（あやめ）'!E:L,8,0)</f>
        <v>長崎</v>
      </c>
      <c r="AD73" s="424" t="s">
        <v>78</v>
      </c>
      <c r="AE73" s="425">
        <v>77</v>
      </c>
      <c r="AF73" s="421">
        <v>138</v>
      </c>
      <c r="AG73" s="15"/>
      <c r="AH73" s="422" t="str">
        <f>VLOOKUP("あやめ-"&amp;AF73&amp;"-A",'選手データ（あやめ）'!E:L,4,0)</f>
        <v>脇川英子</v>
      </c>
      <c r="AI73" s="423" t="s">
        <v>87</v>
      </c>
      <c r="AJ73" s="422" t="str">
        <f>VLOOKUP("あやめ-"&amp;AF73&amp;"-B",'選手データ（あやめ）'!E:L,4,0)</f>
        <v>浅田道子</v>
      </c>
      <c r="AK73" s="419" t="s">
        <v>88</v>
      </c>
      <c r="AL73" s="420" t="str">
        <f>VLOOKUP("あやめ-"&amp;AF73&amp;"-A",'選手データ（あやめ）'!E:L,8,0)</f>
        <v>兵庫</v>
      </c>
      <c r="AM73" s="424" t="s">
        <v>89</v>
      </c>
      <c r="AN73" s="7"/>
      <c r="AO73" s="170"/>
      <c r="AP73" s="184" t="s">
        <v>802</v>
      </c>
      <c r="AQ73" s="170"/>
      <c r="AR73" s="213"/>
      <c r="AS73" s="227"/>
      <c r="AT73" s="167"/>
      <c r="AU73" s="183"/>
      <c r="AV73" s="167"/>
      <c r="AW73" s="177"/>
      <c r="AX73" s="168"/>
      <c r="AY73" s="168"/>
      <c r="AZ73" s="327"/>
      <c r="BA73" s="287"/>
      <c r="BB73" s="287">
        <v>1</v>
      </c>
      <c r="BC73" s="294"/>
      <c r="BD73" s="4"/>
      <c r="BE73" s="422" t="str">
        <f>VLOOKUP("あやめ-"&amp;BK73&amp;"-A",'選手データ（あやめ）'!E:L,4,0)</f>
        <v>榎本あや子</v>
      </c>
      <c r="BF73" s="423" t="s">
        <v>76</v>
      </c>
      <c r="BG73" s="422" t="str">
        <f>VLOOKUP("あやめ-"&amp;BK73&amp;"-B",'選手データ（あやめ）'!E:L,4,0)</f>
        <v>石本康枝</v>
      </c>
      <c r="BH73" s="419" t="s">
        <v>77</v>
      </c>
      <c r="BI73" s="420" t="str">
        <f>VLOOKUP("あやめ-"&amp;BK73&amp;"-A",'選手データ（あやめ）'!E:L,8,0)</f>
        <v>和歌山</v>
      </c>
      <c r="BJ73" s="424" t="s">
        <v>78</v>
      </c>
      <c r="BK73" s="425">
        <v>162</v>
      </c>
    </row>
    <row r="74" spans="1:63" s="1" customFormat="1" ht="26.25" customHeight="1" thickTop="1">
      <c r="A74" s="421"/>
      <c r="B74" s="422"/>
      <c r="C74" s="423"/>
      <c r="D74" s="422"/>
      <c r="E74" s="419"/>
      <c r="F74" s="24" t="str">
        <f>IF(VLOOKUP("あやめ-"&amp;A73&amp;"-B",'選手データ（あやめ）'!E:L,8,0)=F73,"",VLOOKUP("あやめ-"&amp;A73&amp;"-B",'選手データ（あやめ）'!E:L,8,0))</f>
        <v>島根</v>
      </c>
      <c r="G74" s="424"/>
      <c r="H74" s="3"/>
      <c r="I74" s="273">
        <v>1</v>
      </c>
      <c r="J74" s="274"/>
      <c r="K74" s="275"/>
      <c r="L74" s="289"/>
      <c r="M74" s="344" t="s">
        <v>802</v>
      </c>
      <c r="N74" s="274"/>
      <c r="O74" s="293"/>
      <c r="P74" s="274"/>
      <c r="Q74" s="283"/>
      <c r="R74" s="277"/>
      <c r="S74" s="277"/>
      <c r="T74" s="372" t="s">
        <v>802</v>
      </c>
      <c r="U74" s="352"/>
      <c r="V74" s="362"/>
      <c r="W74" s="278">
        <v>0</v>
      </c>
      <c r="X74" s="3"/>
      <c r="Y74" s="422"/>
      <c r="Z74" s="423"/>
      <c r="AA74" s="422"/>
      <c r="AB74" s="419"/>
      <c r="AC74" s="420">
        <f>IF(VLOOKUP("あやめ-"&amp;AE73&amp;"-B",'選手データ（あやめ）'!E:L,8,0)=AC73,"",VLOOKUP("あやめ-"&amp;AE73&amp;"-B",'選手データ（あやめ）'!E:L,8,0))</f>
      </c>
      <c r="AD74" s="424"/>
      <c r="AE74" s="425"/>
      <c r="AF74" s="421"/>
      <c r="AG74" s="15"/>
      <c r="AH74" s="422"/>
      <c r="AI74" s="423"/>
      <c r="AJ74" s="422"/>
      <c r="AK74" s="419"/>
      <c r="AL74" s="420">
        <f>IF(VLOOKUP("あやめ-"&amp;AF73&amp;"-B",'選手データ（あやめ）'!E:L,8,0)=AL73,"",VLOOKUP("あやめ-"&amp;AF73&amp;"-B",'選手データ（あやめ）'!E:L,8,0))</f>
      </c>
      <c r="AM74" s="424"/>
      <c r="AN74" s="7"/>
      <c r="AO74" s="273">
        <v>2</v>
      </c>
      <c r="AP74" s="274"/>
      <c r="AQ74" s="275"/>
      <c r="AR74" s="289"/>
      <c r="AS74" s="232" t="s">
        <v>802</v>
      </c>
      <c r="AT74" s="167"/>
      <c r="AU74" s="183"/>
      <c r="AV74" s="167"/>
      <c r="AW74" s="177"/>
      <c r="AX74" s="168"/>
      <c r="AY74" s="168"/>
      <c r="AZ74" s="278">
        <v>3</v>
      </c>
      <c r="BA74" s="291"/>
      <c r="BB74" s="291"/>
      <c r="BC74" s="300">
        <v>0</v>
      </c>
      <c r="BD74" s="3"/>
      <c r="BE74" s="422"/>
      <c r="BF74" s="423"/>
      <c r="BG74" s="422"/>
      <c r="BH74" s="419"/>
      <c r="BI74" s="420">
        <f>IF(VLOOKUP("あやめ-"&amp;BK73&amp;"-B",'選手データ（あやめ）'!E:L,8,0)=BI73,"",VLOOKUP("あやめ-"&amp;BK73&amp;"-B",'選手データ（あやめ）'!E:L,8,0))</f>
      </c>
      <c r="BJ74" s="424"/>
      <c r="BK74" s="425"/>
    </row>
    <row r="75" spans="1:63" s="1" customFormat="1" ht="26.25" customHeight="1">
      <c r="A75" s="421">
        <v>54</v>
      </c>
      <c r="B75" s="422" t="str">
        <f>VLOOKUP("あやめ-"&amp;A75&amp;"-A",'選手データ（あやめ）'!E:L,4,0)</f>
        <v>木枝一子</v>
      </c>
      <c r="C75" s="423" t="s">
        <v>87</v>
      </c>
      <c r="D75" s="422" t="str">
        <f>VLOOKUP("あやめ-"&amp;A75&amp;"-B",'選手データ（あやめ）'!E:L,4,0)</f>
        <v>二谷敏子</v>
      </c>
      <c r="E75" s="419" t="s">
        <v>88</v>
      </c>
      <c r="F75" s="420" t="str">
        <f>VLOOKUP("あやめ-"&amp;A75&amp;"-A",'選手データ（あやめ）'!E:L,8,0)</f>
        <v>京都</v>
      </c>
      <c r="G75" s="424" t="s">
        <v>89</v>
      </c>
      <c r="H75" s="3"/>
      <c r="I75" s="272"/>
      <c r="J75" s="272"/>
      <c r="K75" s="292"/>
      <c r="L75" s="271"/>
      <c r="M75" s="274"/>
      <c r="N75" s="274"/>
      <c r="O75" s="293"/>
      <c r="P75" s="274"/>
      <c r="Q75" s="283"/>
      <c r="R75" s="277"/>
      <c r="S75" s="277"/>
      <c r="T75" s="277"/>
      <c r="U75" s="294"/>
      <c r="V75" s="294"/>
      <c r="W75" s="287"/>
      <c r="X75" s="4"/>
      <c r="Y75" s="422" t="str">
        <f>VLOOKUP("あやめ-"&amp;AE75&amp;"-A",'選手データ（あやめ）'!E:L,4,0)</f>
        <v>渡部洋子</v>
      </c>
      <c r="Z75" s="423" t="s">
        <v>76</v>
      </c>
      <c r="AA75" s="422" t="str">
        <f>VLOOKUP("あやめ-"&amp;AE75&amp;"-B",'選手データ（あやめ）'!E:L,4,0)</f>
        <v>岩原笑美子</v>
      </c>
      <c r="AB75" s="419" t="s">
        <v>77</v>
      </c>
      <c r="AC75" s="420" t="str">
        <f>VLOOKUP("あやめ-"&amp;AE75&amp;"-A",'選手データ（あやめ）'!E:L,8,0)</f>
        <v>島根</v>
      </c>
      <c r="AD75" s="424" t="s">
        <v>78</v>
      </c>
      <c r="AE75" s="425">
        <v>78</v>
      </c>
      <c r="AF75" s="421">
        <v>139</v>
      </c>
      <c r="AG75" s="15"/>
      <c r="AH75" s="422" t="str">
        <f>VLOOKUP("あやめ-"&amp;AF75&amp;"-A",'選手データ（あやめ）'!E:L,4,0)</f>
        <v>中村とし子</v>
      </c>
      <c r="AI75" s="423" t="s">
        <v>87</v>
      </c>
      <c r="AJ75" s="422" t="str">
        <f>VLOOKUP("あやめ-"&amp;AF75&amp;"-B",'選手データ（あやめ）'!E:L,4,0)</f>
        <v>谷口峰子</v>
      </c>
      <c r="AK75" s="419" t="s">
        <v>88</v>
      </c>
      <c r="AL75" s="420" t="str">
        <f>VLOOKUP("あやめ-"&amp;AF75&amp;"-A",'選手データ（あやめ）'!E:L,8,0)</f>
        <v>福井</v>
      </c>
      <c r="AM75" s="424" t="s">
        <v>89</v>
      </c>
      <c r="AN75" s="7"/>
      <c r="AO75" s="272"/>
      <c r="AP75" s="272"/>
      <c r="AQ75" s="292"/>
      <c r="AR75" s="271"/>
      <c r="AS75" s="167"/>
      <c r="AT75" s="167"/>
      <c r="AU75" s="183"/>
      <c r="AV75" s="167"/>
      <c r="AW75" s="177"/>
      <c r="AX75" s="168"/>
      <c r="AY75" s="168"/>
      <c r="AZ75" s="168"/>
      <c r="BA75" s="175"/>
      <c r="BB75" s="175"/>
      <c r="BC75" s="171"/>
      <c r="BD75" s="4"/>
      <c r="BE75" s="422" t="str">
        <f>VLOOKUP("あやめ-"&amp;BK75&amp;"-A",'選手データ（あやめ）'!E:L,4,0)</f>
        <v>保坂富美子</v>
      </c>
      <c r="BF75" s="423" t="s">
        <v>76</v>
      </c>
      <c r="BG75" s="422" t="str">
        <f>VLOOKUP("あやめ-"&amp;BK75&amp;"-B",'選手データ（あやめ）'!E:L,4,0)</f>
        <v>渡部久美子</v>
      </c>
      <c r="BH75" s="419" t="s">
        <v>77</v>
      </c>
      <c r="BI75" s="420" t="str">
        <f>VLOOKUP("あやめ-"&amp;BK75&amp;"-A",'選手データ（あやめ）'!E:L,8,0)</f>
        <v>広島</v>
      </c>
      <c r="BJ75" s="424" t="s">
        <v>78</v>
      </c>
      <c r="BK75" s="425">
        <v>163</v>
      </c>
    </row>
    <row r="76" spans="1:63" s="1" customFormat="1" ht="26.25" customHeight="1">
      <c r="A76" s="421"/>
      <c r="B76" s="422"/>
      <c r="C76" s="423"/>
      <c r="D76" s="422"/>
      <c r="E76" s="419"/>
      <c r="F76" s="420">
        <f>IF(VLOOKUP("あやめ-"&amp;A75&amp;"-B",'選手データ（あやめ）'!E:L,8,0)=F75,"",VLOOKUP("あやめ-"&amp;A75&amp;"-B",'選手データ（あやめ）'!E:L,8,0))</f>
      </c>
      <c r="G76" s="424"/>
      <c r="H76" s="3"/>
      <c r="I76" s="274"/>
      <c r="J76" s="344" t="s">
        <v>802</v>
      </c>
      <c r="K76" s="273"/>
      <c r="L76" s="273">
        <v>0</v>
      </c>
      <c r="M76" s="274"/>
      <c r="N76" s="274"/>
      <c r="O76" s="293"/>
      <c r="P76" s="274"/>
      <c r="Q76" s="283"/>
      <c r="R76" s="277"/>
      <c r="S76" s="277"/>
      <c r="T76" s="277"/>
      <c r="U76" s="278">
        <v>0</v>
      </c>
      <c r="V76" s="278">
        <v>0</v>
      </c>
      <c r="W76" s="277"/>
      <c r="X76" s="3"/>
      <c r="Y76" s="422"/>
      <c r="Z76" s="423"/>
      <c r="AA76" s="422"/>
      <c r="AB76" s="419"/>
      <c r="AC76" s="420">
        <f>IF(VLOOKUP("あやめ-"&amp;AE75&amp;"-B",'選手データ（あやめ）'!E:L,8,0)=AC75,"",VLOOKUP("あやめ-"&amp;AE75&amp;"-B",'選手データ（あやめ）'!E:L,8,0))</f>
      </c>
      <c r="AD76" s="424"/>
      <c r="AE76" s="425"/>
      <c r="AF76" s="421"/>
      <c r="AG76" s="15"/>
      <c r="AH76" s="422"/>
      <c r="AI76" s="423"/>
      <c r="AJ76" s="422"/>
      <c r="AK76" s="419"/>
      <c r="AL76" s="420">
        <f>IF(VLOOKUP("あやめ-"&amp;AF75&amp;"-B",'選手データ（あやめ）'!E:L,8,0)=AL75,"",VLOOKUP("あやめ-"&amp;AF75&amp;"-B",'選手データ（あやめ）'!E:L,8,0))</f>
      </c>
      <c r="AM76" s="424"/>
      <c r="AN76" s="7"/>
      <c r="AO76" s="274"/>
      <c r="AP76" s="273">
        <v>3</v>
      </c>
      <c r="AQ76" s="273"/>
      <c r="AR76" s="273">
        <v>0</v>
      </c>
      <c r="AS76" s="167"/>
      <c r="AT76" s="167"/>
      <c r="AU76" s="183"/>
      <c r="AV76" s="167"/>
      <c r="AW76" s="177"/>
      <c r="AX76" s="168"/>
      <c r="AY76" s="168"/>
      <c r="AZ76" s="168"/>
      <c r="BA76" s="278">
        <v>0</v>
      </c>
      <c r="BB76" s="188" t="s">
        <v>802</v>
      </c>
      <c r="BC76" s="168"/>
      <c r="BD76" s="3"/>
      <c r="BE76" s="422"/>
      <c r="BF76" s="423"/>
      <c r="BG76" s="422"/>
      <c r="BH76" s="419"/>
      <c r="BI76" s="420">
        <f>IF(VLOOKUP("あやめ-"&amp;BK75&amp;"-B",'選手データ（あやめ）'!E:L,8,0)=BI75,"",VLOOKUP("あやめ-"&amp;BK75&amp;"-B",'選手データ（あやめ）'!E:L,8,0))</f>
      </c>
      <c r="BJ76" s="424"/>
      <c r="BK76" s="425"/>
    </row>
    <row r="77" spans="1:63" s="1" customFormat="1" ht="26.25" customHeight="1" thickBot="1">
      <c r="A77" s="15"/>
      <c r="B77" s="19"/>
      <c r="C77" s="20"/>
      <c r="D77" s="19"/>
      <c r="E77" s="13"/>
      <c r="F77" s="420"/>
      <c r="G77" s="12"/>
      <c r="H77" s="3"/>
      <c r="I77" s="274"/>
      <c r="J77" s="274"/>
      <c r="K77" s="274"/>
      <c r="L77" s="274"/>
      <c r="M77" s="274"/>
      <c r="N77" s="274"/>
      <c r="O77" s="432">
        <v>3</v>
      </c>
      <c r="P77" s="332"/>
      <c r="Q77" s="283"/>
      <c r="R77" s="432" t="s">
        <v>802</v>
      </c>
      <c r="S77" s="277"/>
      <c r="T77" s="277"/>
      <c r="U77" s="277"/>
      <c r="V77" s="277"/>
      <c r="W77" s="277"/>
      <c r="X77" s="3"/>
      <c r="Y77" s="19"/>
      <c r="Z77" s="20"/>
      <c r="AA77" s="19"/>
      <c r="AB77" s="13"/>
      <c r="AC77" s="24"/>
      <c r="AD77" s="12"/>
      <c r="AE77" s="11"/>
      <c r="AF77" s="15"/>
      <c r="AG77" s="15"/>
      <c r="AH77" s="19"/>
      <c r="AI77" s="20"/>
      <c r="AJ77" s="19"/>
      <c r="AK77" s="13"/>
      <c r="AL77" s="420"/>
      <c r="AM77" s="12"/>
      <c r="AN77" s="7"/>
      <c r="AO77" s="167"/>
      <c r="AP77" s="167"/>
      <c r="AQ77" s="167"/>
      <c r="AR77" s="167"/>
      <c r="AS77" s="167"/>
      <c r="AT77" s="167"/>
      <c r="AU77" s="432">
        <v>2</v>
      </c>
      <c r="AV77" s="184"/>
      <c r="AW77" s="221"/>
      <c r="AX77" s="434" t="s">
        <v>802</v>
      </c>
      <c r="AY77" s="168"/>
      <c r="AZ77" s="168"/>
      <c r="BA77" s="168"/>
      <c r="BB77" s="168"/>
      <c r="BC77" s="168"/>
      <c r="BD77" s="3"/>
      <c r="BE77" s="19"/>
      <c r="BF77" s="20"/>
      <c r="BG77" s="19"/>
      <c r="BH77" s="13"/>
      <c r="BI77" s="420"/>
      <c r="BJ77" s="12"/>
      <c r="BK77" s="11"/>
    </row>
    <row r="78" spans="1:63" s="1" customFormat="1" ht="26.25" customHeight="1" thickTop="1">
      <c r="A78" s="15"/>
      <c r="B78" s="19"/>
      <c r="C78" s="20"/>
      <c r="D78" s="19"/>
      <c r="E78" s="13"/>
      <c r="F78" s="420"/>
      <c r="G78" s="12"/>
      <c r="H78" s="3"/>
      <c r="I78" s="274"/>
      <c r="J78" s="274"/>
      <c r="K78" s="274"/>
      <c r="L78" s="274"/>
      <c r="M78" s="274"/>
      <c r="N78" s="274"/>
      <c r="O78" s="432"/>
      <c r="P78" s="333"/>
      <c r="Q78" s="334"/>
      <c r="R78" s="432"/>
      <c r="S78" s="277"/>
      <c r="T78" s="277"/>
      <c r="U78" s="277"/>
      <c r="V78" s="277"/>
      <c r="W78" s="277"/>
      <c r="X78" s="3"/>
      <c r="Y78" s="19"/>
      <c r="Z78" s="20"/>
      <c r="AA78" s="19"/>
      <c r="AB78" s="13"/>
      <c r="AC78" s="24"/>
      <c r="AD78" s="12"/>
      <c r="AE78" s="11"/>
      <c r="AF78" s="15"/>
      <c r="AG78" s="15"/>
      <c r="AH78" s="19"/>
      <c r="AI78" s="20"/>
      <c r="AJ78" s="19"/>
      <c r="AK78" s="13"/>
      <c r="AL78" s="420"/>
      <c r="AM78" s="12"/>
      <c r="AN78" s="7"/>
      <c r="AO78" s="167"/>
      <c r="AP78" s="167"/>
      <c r="AQ78" s="167"/>
      <c r="AR78" s="167"/>
      <c r="AS78" s="167"/>
      <c r="AT78" s="167"/>
      <c r="AU78" s="432"/>
      <c r="AV78" s="245"/>
      <c r="AW78" s="241"/>
      <c r="AX78" s="434"/>
      <c r="AY78" s="168"/>
      <c r="AZ78" s="168"/>
      <c r="BA78" s="168"/>
      <c r="BB78" s="168"/>
      <c r="BC78" s="168"/>
      <c r="BD78" s="3"/>
      <c r="BE78" s="19"/>
      <c r="BF78" s="20"/>
      <c r="BG78" s="19"/>
      <c r="BH78" s="13"/>
      <c r="BI78" s="420"/>
      <c r="BJ78" s="12"/>
      <c r="BK78" s="11"/>
    </row>
    <row r="79" spans="1:63" s="1" customFormat="1" ht="26.25" customHeight="1" thickBot="1">
      <c r="A79" s="421">
        <v>55</v>
      </c>
      <c r="B79" s="422" t="str">
        <f>VLOOKUP("あやめ-"&amp;A79&amp;"-A",'選手データ（あやめ）'!E:L,4,0)</f>
        <v>西間木みどり</v>
      </c>
      <c r="C79" s="423" t="s">
        <v>87</v>
      </c>
      <c r="D79" s="422" t="str">
        <f>VLOOKUP("あやめ-"&amp;A79&amp;"-B",'選手データ（あやめ）'!E:L,4,0)</f>
        <v>西脇政江</v>
      </c>
      <c r="E79" s="419" t="s">
        <v>88</v>
      </c>
      <c r="F79" s="420" t="str">
        <f>VLOOKUP("あやめ-"&amp;A79&amp;"-A",'選手データ（あやめ）'!E:L,8,0)</f>
        <v>千葉</v>
      </c>
      <c r="G79" s="424" t="s">
        <v>89</v>
      </c>
      <c r="H79" s="366"/>
      <c r="I79" s="342" t="s">
        <v>802</v>
      </c>
      <c r="J79" s="342"/>
      <c r="K79" s="342"/>
      <c r="L79" s="342" t="s">
        <v>802</v>
      </c>
      <c r="M79" s="274"/>
      <c r="N79" s="274"/>
      <c r="O79" s="281"/>
      <c r="P79" s="293"/>
      <c r="Q79" s="277"/>
      <c r="R79" s="290"/>
      <c r="S79" s="277"/>
      <c r="T79" s="277"/>
      <c r="U79" s="346" t="s">
        <v>802</v>
      </c>
      <c r="V79" s="346"/>
      <c r="W79" s="346" t="s">
        <v>802</v>
      </c>
      <c r="X79" s="367"/>
      <c r="Y79" s="422" t="str">
        <f>VLOOKUP("あやめ-"&amp;AE79&amp;"-A",'選手データ（あやめ）'!E:L,4,0)</f>
        <v>松根八重子</v>
      </c>
      <c r="Z79" s="423" t="s">
        <v>76</v>
      </c>
      <c r="AA79" s="422" t="str">
        <f>VLOOKUP("あやめ-"&amp;AE79&amp;"-B",'選手データ（あやめ）'!E:L,4,0)</f>
        <v>高橋美千代</v>
      </c>
      <c r="AB79" s="419" t="s">
        <v>77</v>
      </c>
      <c r="AC79" s="420" t="str">
        <f>VLOOKUP("あやめ-"&amp;AE79&amp;"-A",'選手データ（あやめ）'!E:L,8,0)</f>
        <v>徳島</v>
      </c>
      <c r="AD79" s="424" t="s">
        <v>78</v>
      </c>
      <c r="AE79" s="425">
        <v>79</v>
      </c>
      <c r="AF79" s="421">
        <v>140</v>
      </c>
      <c r="AG79" s="15"/>
      <c r="AH79" s="422" t="str">
        <f>VLOOKUP("あやめ-"&amp;AF79&amp;"-A",'選手データ（あやめ）'!E:L,4,0)</f>
        <v>亀岡かずゑ</v>
      </c>
      <c r="AI79" s="423" t="s">
        <v>87</v>
      </c>
      <c r="AJ79" s="422" t="str">
        <f>VLOOKUP("あやめ-"&amp;AF79&amp;"-B",'選手データ（あやめ）'!E:L,4,0)</f>
        <v>宮内和子</v>
      </c>
      <c r="AK79" s="419" t="s">
        <v>88</v>
      </c>
      <c r="AL79" s="420" t="str">
        <f>VLOOKUP("あやめ-"&amp;AF79&amp;"-A",'選手データ（あやめ）'!E:L,8,0)</f>
        <v>兵庫</v>
      </c>
      <c r="AM79" s="424" t="s">
        <v>89</v>
      </c>
      <c r="AN79" s="7"/>
      <c r="AO79" s="211" t="s">
        <v>802</v>
      </c>
      <c r="AP79" s="211"/>
      <c r="AQ79" s="211"/>
      <c r="AR79" s="211" t="s">
        <v>802</v>
      </c>
      <c r="AS79" s="167"/>
      <c r="AT79" s="167"/>
      <c r="AU79" s="215"/>
      <c r="AV79" s="167"/>
      <c r="AW79" s="223"/>
      <c r="AX79" s="168"/>
      <c r="AY79" s="168"/>
      <c r="AZ79" s="168"/>
      <c r="BA79" s="218" t="s">
        <v>802</v>
      </c>
      <c r="BB79" s="218"/>
      <c r="BC79" s="218" t="s">
        <v>802</v>
      </c>
      <c r="BD79" s="4"/>
      <c r="BE79" s="422" t="str">
        <f>VLOOKUP("あやめ-"&amp;BK79&amp;"-A",'選手データ（あやめ）'!E:L,4,0)</f>
        <v>玉城徳子</v>
      </c>
      <c r="BF79" s="423" t="s">
        <v>76</v>
      </c>
      <c r="BG79" s="422" t="str">
        <f>VLOOKUP("あやめ-"&amp;BK79&amp;"-B",'選手データ（あやめ）'!E:L,4,0)</f>
        <v>翁長きさえ</v>
      </c>
      <c r="BH79" s="419" t="s">
        <v>77</v>
      </c>
      <c r="BI79" s="420" t="str">
        <f>VLOOKUP("あやめ-"&amp;BK79&amp;"-A",'選手データ（あやめ）'!E:L,8,0)</f>
        <v>沖縄</v>
      </c>
      <c r="BJ79" s="424" t="s">
        <v>78</v>
      </c>
      <c r="BK79" s="425">
        <v>164</v>
      </c>
    </row>
    <row r="80" spans="1:63" s="1" customFormat="1" ht="26.25" customHeight="1" thickTop="1">
      <c r="A80" s="421"/>
      <c r="B80" s="422"/>
      <c r="C80" s="423"/>
      <c r="D80" s="422"/>
      <c r="E80" s="419"/>
      <c r="F80" s="420">
        <f>IF(VLOOKUP("あやめ-"&amp;A79&amp;"-B",'選手データ（あやめ）'!E:L,8,0)=F79,"",VLOOKUP("あやめ-"&amp;A79&amp;"-B",'選手データ（あやめ）'!E:L,8,0))</f>
      </c>
      <c r="G80" s="424"/>
      <c r="H80" s="3"/>
      <c r="I80" s="274"/>
      <c r="J80" s="304"/>
      <c r="K80" s="274"/>
      <c r="L80" s="282"/>
      <c r="M80" s="274"/>
      <c r="N80" s="274"/>
      <c r="O80" s="281"/>
      <c r="P80" s="293"/>
      <c r="Q80" s="277"/>
      <c r="R80" s="290"/>
      <c r="S80" s="277"/>
      <c r="T80" s="283"/>
      <c r="U80" s="277"/>
      <c r="V80" s="284"/>
      <c r="W80" s="277"/>
      <c r="X80" s="3"/>
      <c r="Y80" s="422"/>
      <c r="Z80" s="423"/>
      <c r="AA80" s="422"/>
      <c r="AB80" s="419"/>
      <c r="AC80" s="420">
        <f>IF(VLOOKUP("あやめ-"&amp;AE79&amp;"-B",'選手データ（あやめ）'!E:L,8,0)=AC79,"",VLOOKUP("あやめ-"&amp;AE79&amp;"-B",'選手データ（あやめ）'!E:L,8,0))</f>
      </c>
      <c r="AD80" s="424"/>
      <c r="AE80" s="425"/>
      <c r="AF80" s="421"/>
      <c r="AG80" s="15"/>
      <c r="AH80" s="422"/>
      <c r="AI80" s="423"/>
      <c r="AJ80" s="422"/>
      <c r="AK80" s="419"/>
      <c r="AL80" s="420">
        <f>IF(VLOOKUP("あやめ-"&amp;AF79&amp;"-B",'選手データ（あやめ）'!E:L,8,0)=AL79,"",VLOOKUP("あやめ-"&amp;AF79&amp;"-B",'選手データ（あやめ）'!E:L,8,0))</f>
      </c>
      <c r="AM80" s="424"/>
      <c r="AN80" s="7"/>
      <c r="AO80" s="167"/>
      <c r="AP80" s="190"/>
      <c r="AQ80" s="167"/>
      <c r="AR80" s="212"/>
      <c r="AS80" s="167"/>
      <c r="AT80" s="167"/>
      <c r="AU80" s="215"/>
      <c r="AV80" s="167"/>
      <c r="AW80" s="223"/>
      <c r="AX80" s="168"/>
      <c r="AY80" s="168"/>
      <c r="AZ80" s="216"/>
      <c r="BA80" s="168"/>
      <c r="BB80" s="168"/>
      <c r="BC80" s="172"/>
      <c r="BD80" s="3"/>
      <c r="BE80" s="422"/>
      <c r="BF80" s="423"/>
      <c r="BG80" s="422"/>
      <c r="BH80" s="419"/>
      <c r="BI80" s="420">
        <f>IF(VLOOKUP("あやめ-"&amp;BK79&amp;"-B",'選手データ（あやめ）'!E:L,8,0)=BI79,"",VLOOKUP("あやめ-"&amp;BK79&amp;"-B",'選手データ（あやめ）'!E:L,8,0))</f>
      </c>
      <c r="BJ80" s="424"/>
      <c r="BK80" s="425"/>
    </row>
    <row r="81" spans="1:63" s="1" customFormat="1" ht="26.25" customHeight="1" thickBot="1">
      <c r="A81" s="421">
        <v>56</v>
      </c>
      <c r="B81" s="422" t="str">
        <f>VLOOKUP("あやめ-"&amp;A81&amp;"-A",'選手データ（あやめ）'!E:L,4,0)</f>
        <v>奥野明美</v>
      </c>
      <c r="C81" s="423" t="s">
        <v>87</v>
      </c>
      <c r="D81" s="422" t="str">
        <f>VLOOKUP("あやめ-"&amp;A81&amp;"-B",'選手データ（あやめ）'!E:L,4,0)</f>
        <v>田中真佐美</v>
      </c>
      <c r="E81" s="419" t="s">
        <v>88</v>
      </c>
      <c r="F81" s="420" t="str">
        <f>VLOOKUP("あやめ-"&amp;A81&amp;"-A",'選手データ（あやめ）'!E:L,8,0)</f>
        <v>兵庫</v>
      </c>
      <c r="G81" s="424" t="s">
        <v>89</v>
      </c>
      <c r="H81" s="3"/>
      <c r="I81" s="272"/>
      <c r="J81" s="292">
        <v>0</v>
      </c>
      <c r="K81" s="272"/>
      <c r="L81" s="285"/>
      <c r="M81" s="286">
        <v>3</v>
      </c>
      <c r="N81" s="274"/>
      <c r="O81" s="281"/>
      <c r="P81" s="293"/>
      <c r="Q81" s="277"/>
      <c r="R81" s="290"/>
      <c r="S81" s="277"/>
      <c r="T81" s="276">
        <v>3</v>
      </c>
      <c r="U81" s="287"/>
      <c r="V81" s="288">
        <v>2</v>
      </c>
      <c r="W81" s="287"/>
      <c r="X81" s="4"/>
      <c r="Y81" s="422" t="str">
        <f>VLOOKUP("あやめ-"&amp;AE81&amp;"-A",'選手データ（あやめ）'!E:L,4,0)</f>
        <v>原本裕子</v>
      </c>
      <c r="Z81" s="423" t="s">
        <v>76</v>
      </c>
      <c r="AA81" s="422" t="str">
        <f>VLOOKUP("あやめ-"&amp;AE81&amp;"-B",'選手データ（あやめ）'!E:L,4,0)</f>
        <v>内田寛美</v>
      </c>
      <c r="AB81" s="419" t="s">
        <v>77</v>
      </c>
      <c r="AC81" s="420" t="str">
        <f>VLOOKUP("あやめ-"&amp;AE81&amp;"-A",'選手データ（あやめ）'!E:L,8,0)</f>
        <v>東京</v>
      </c>
      <c r="AD81" s="424" t="s">
        <v>78</v>
      </c>
      <c r="AE81" s="425">
        <v>80</v>
      </c>
      <c r="AF81" s="421">
        <v>141</v>
      </c>
      <c r="AG81" s="15"/>
      <c r="AH81" s="422" t="str">
        <f>VLOOKUP("あやめ-"&amp;AF81&amp;"-A",'選手データ（あやめ）'!E:L,4,0)</f>
        <v>佐近順子</v>
      </c>
      <c r="AI81" s="423" t="s">
        <v>87</v>
      </c>
      <c r="AJ81" s="422" t="str">
        <f>VLOOKUP("あやめ-"&amp;AF81&amp;"-B",'選手データ（あやめ）'!E:L,4,0)</f>
        <v>幸長みどり</v>
      </c>
      <c r="AK81" s="419" t="s">
        <v>88</v>
      </c>
      <c r="AL81" s="420" t="str">
        <f>VLOOKUP("あやめ-"&amp;AF81&amp;"-A",'選手データ（あやめ）'!E:L,8,0)</f>
        <v>千葉</v>
      </c>
      <c r="AM81" s="424" t="s">
        <v>89</v>
      </c>
      <c r="AN81" s="7"/>
      <c r="AO81" s="272"/>
      <c r="AP81" s="292">
        <v>0</v>
      </c>
      <c r="AQ81" s="272"/>
      <c r="AR81" s="285"/>
      <c r="AS81" s="286">
        <v>3</v>
      </c>
      <c r="AT81" s="167"/>
      <c r="AU81" s="215"/>
      <c r="AV81" s="167"/>
      <c r="AW81" s="223"/>
      <c r="AX81" s="168"/>
      <c r="AY81" s="168"/>
      <c r="AZ81" s="217" t="s">
        <v>802</v>
      </c>
      <c r="BA81" s="171"/>
      <c r="BB81" s="287">
        <v>3</v>
      </c>
      <c r="BC81" s="294"/>
      <c r="BD81" s="4"/>
      <c r="BE81" s="422" t="str">
        <f>VLOOKUP("あやめ-"&amp;BK81&amp;"-A",'選手データ（あやめ）'!E:L,4,0)</f>
        <v>柴田ツヤ子</v>
      </c>
      <c r="BF81" s="423" t="s">
        <v>76</v>
      </c>
      <c r="BG81" s="422" t="str">
        <f>VLOOKUP("あやめ-"&amp;BK81&amp;"-B",'選手データ（あやめ）'!E:L,4,0)</f>
        <v>田中みどり</v>
      </c>
      <c r="BH81" s="419" t="s">
        <v>77</v>
      </c>
      <c r="BI81" s="420" t="str">
        <f>VLOOKUP("あやめ-"&amp;BK81&amp;"-A",'選手データ（あやめ）'!E:L,8,0)</f>
        <v>京都</v>
      </c>
      <c r="BJ81" s="424" t="s">
        <v>78</v>
      </c>
      <c r="BK81" s="425">
        <v>165</v>
      </c>
    </row>
    <row r="82" spans="1:63" s="1" customFormat="1" ht="26.25" customHeight="1" thickTop="1">
      <c r="A82" s="421"/>
      <c r="B82" s="422"/>
      <c r="C82" s="423"/>
      <c r="D82" s="422"/>
      <c r="E82" s="419"/>
      <c r="F82" s="420">
        <f>IF(VLOOKUP("あやめ-"&amp;A81&amp;"-B",'選手データ（あやめ）'!E:L,8,0)=F81,"",VLOOKUP("あやめ-"&amp;A81&amp;"-B",'選手データ（あやめ）'!E:L,8,0))</f>
      </c>
      <c r="G82" s="424"/>
      <c r="H82" s="3"/>
      <c r="I82" s="273">
        <v>0</v>
      </c>
      <c r="J82" s="274"/>
      <c r="K82" s="275"/>
      <c r="L82" s="274"/>
      <c r="M82" s="305"/>
      <c r="N82" s="274"/>
      <c r="O82" s="281"/>
      <c r="P82" s="293"/>
      <c r="Q82" s="277"/>
      <c r="R82" s="290"/>
      <c r="S82" s="277"/>
      <c r="T82" s="290"/>
      <c r="U82" s="290"/>
      <c r="V82" s="291"/>
      <c r="W82" s="278">
        <v>1</v>
      </c>
      <c r="X82" s="3"/>
      <c r="Y82" s="422"/>
      <c r="Z82" s="423"/>
      <c r="AA82" s="422"/>
      <c r="AB82" s="419"/>
      <c r="AC82" s="420">
        <f>IF(VLOOKUP("あやめ-"&amp;AE81&amp;"-B",'選手データ（あやめ）'!E:L,8,0)=AC81,"",VLOOKUP("あやめ-"&amp;AE81&amp;"-B",'選手データ（あやめ）'!E:L,8,0))</f>
      </c>
      <c r="AD82" s="424"/>
      <c r="AE82" s="425"/>
      <c r="AF82" s="421"/>
      <c r="AG82" s="15"/>
      <c r="AH82" s="422"/>
      <c r="AI82" s="423"/>
      <c r="AJ82" s="422"/>
      <c r="AK82" s="419"/>
      <c r="AL82" s="420">
        <f>IF(VLOOKUP("あやめ-"&amp;AF81&amp;"-B",'選手データ（あやめ）'!E:L,8,0)=AL81,"",VLOOKUP("あやめ-"&amp;AF81&amp;"-B",'選手データ（あやめ）'!E:L,8,0))</f>
      </c>
      <c r="AM82" s="424"/>
      <c r="AN82" s="7"/>
      <c r="AO82" s="273">
        <v>2</v>
      </c>
      <c r="AP82" s="274"/>
      <c r="AQ82" s="275"/>
      <c r="AR82" s="289"/>
      <c r="AS82" s="281"/>
      <c r="AT82" s="167"/>
      <c r="AU82" s="215"/>
      <c r="AV82" s="167"/>
      <c r="AW82" s="223"/>
      <c r="AX82" s="168"/>
      <c r="AY82" s="216"/>
      <c r="AZ82" s="168"/>
      <c r="BA82" s="173"/>
      <c r="BB82" s="291"/>
      <c r="BC82" s="300">
        <v>0</v>
      </c>
      <c r="BD82" s="3"/>
      <c r="BE82" s="422"/>
      <c r="BF82" s="423"/>
      <c r="BG82" s="422"/>
      <c r="BH82" s="419"/>
      <c r="BI82" s="420">
        <f>IF(VLOOKUP("あやめ-"&amp;BK81&amp;"-B",'選手データ（あやめ）'!E:L,8,0)=BI81,"",VLOOKUP("あやめ-"&amp;BK81&amp;"-B",'選手データ（あやめ）'!E:L,8,0))</f>
      </c>
      <c r="BJ82" s="424"/>
      <c r="BK82" s="425"/>
    </row>
    <row r="83" spans="1:63" s="1" customFormat="1" ht="26.25" customHeight="1">
      <c r="A83" s="421">
        <v>57</v>
      </c>
      <c r="B83" s="422" t="str">
        <f>VLOOKUP("あやめ-"&amp;A83&amp;"-A",'選手データ（あやめ）'!E:L,4,0)</f>
        <v>山口淑子</v>
      </c>
      <c r="C83" s="423" t="s">
        <v>87</v>
      </c>
      <c r="D83" s="422" t="str">
        <f>VLOOKUP("あやめ-"&amp;A83&amp;"-B",'選手データ（あやめ）'!E:L,4,0)</f>
        <v>酒谷洋子</v>
      </c>
      <c r="E83" s="419" t="s">
        <v>88</v>
      </c>
      <c r="F83" s="420" t="str">
        <f>VLOOKUP("あやめ-"&amp;A83&amp;"-A",'選手データ（あやめ）'!E:L,8,0)</f>
        <v>北海道</v>
      </c>
      <c r="G83" s="424" t="s">
        <v>89</v>
      </c>
      <c r="H83" s="3"/>
      <c r="I83" s="272"/>
      <c r="J83" s="272"/>
      <c r="K83" s="292"/>
      <c r="L83" s="272"/>
      <c r="M83" s="305"/>
      <c r="N83" s="274"/>
      <c r="O83" s="281"/>
      <c r="P83" s="293"/>
      <c r="Q83" s="277"/>
      <c r="R83" s="290"/>
      <c r="S83" s="277"/>
      <c r="T83" s="290"/>
      <c r="U83" s="294"/>
      <c r="V83" s="294"/>
      <c r="W83" s="287"/>
      <c r="X83" s="4"/>
      <c r="Y83" s="422" t="str">
        <f>VLOOKUP("あやめ-"&amp;AE83&amp;"-A",'選手データ（あやめ）'!E:L,4,0)</f>
        <v>森田和代</v>
      </c>
      <c r="Z83" s="423" t="s">
        <v>76</v>
      </c>
      <c r="AA83" s="422" t="str">
        <f>VLOOKUP("あやめ-"&amp;AE83&amp;"-B",'選手データ（あやめ）'!E:L,4,0)</f>
        <v>睦月悦子</v>
      </c>
      <c r="AB83" s="419" t="s">
        <v>77</v>
      </c>
      <c r="AC83" s="420" t="str">
        <f>VLOOKUP("あやめ-"&amp;AE83&amp;"-A",'選手データ（あやめ）'!E:L,8,0)</f>
        <v>奈良</v>
      </c>
      <c r="AD83" s="424" t="s">
        <v>78</v>
      </c>
      <c r="AE83" s="425">
        <v>81</v>
      </c>
      <c r="AF83" s="421">
        <v>142</v>
      </c>
      <c r="AG83" s="15"/>
      <c r="AH83" s="422" t="str">
        <f>VLOOKUP("あやめ-"&amp;AF83&amp;"-A",'選手データ（あやめ）'!E:L,4,0)</f>
        <v>佐藤恵子</v>
      </c>
      <c r="AI83" s="423" t="s">
        <v>87</v>
      </c>
      <c r="AJ83" s="422" t="str">
        <f>VLOOKUP("あやめ-"&amp;AF83&amp;"-B",'選手データ（あやめ）'!E:L,4,0)</f>
        <v>鎌田キン</v>
      </c>
      <c r="AK83" s="419" t="s">
        <v>88</v>
      </c>
      <c r="AL83" s="420" t="str">
        <f>VLOOKUP("あやめ-"&amp;AF83&amp;"-A",'選手データ（あやめ）'!E:L,8,0)</f>
        <v>秋田</v>
      </c>
      <c r="AM83" s="424" t="s">
        <v>89</v>
      </c>
      <c r="AN83" s="7"/>
      <c r="AO83" s="170"/>
      <c r="AP83" s="170"/>
      <c r="AQ83" s="184"/>
      <c r="AR83" s="169"/>
      <c r="AS83" s="183"/>
      <c r="AT83" s="167"/>
      <c r="AU83" s="215"/>
      <c r="AV83" s="167"/>
      <c r="AW83" s="223"/>
      <c r="AX83" s="168"/>
      <c r="AY83" s="283"/>
      <c r="AZ83" s="277"/>
      <c r="BA83" s="294"/>
      <c r="BB83" s="175"/>
      <c r="BC83" s="171"/>
      <c r="BD83" s="4"/>
      <c r="BE83" s="422" t="str">
        <f>VLOOKUP("あやめ-"&amp;BK83&amp;"-A",'選手データ（あやめ）'!E:L,4,0)</f>
        <v>小村世津子</v>
      </c>
      <c r="BF83" s="423" t="s">
        <v>76</v>
      </c>
      <c r="BG83" s="422" t="str">
        <f>VLOOKUP("あやめ-"&amp;BK83&amp;"-B",'選手データ（あやめ）'!E:L,4,0)</f>
        <v>広原幸子</v>
      </c>
      <c r="BH83" s="419" t="s">
        <v>77</v>
      </c>
      <c r="BI83" s="420" t="str">
        <f>VLOOKUP("あやめ-"&amp;BK83&amp;"-A",'選手データ（あやめ）'!E:L,8,0)</f>
        <v>島根</v>
      </c>
      <c r="BJ83" s="424" t="s">
        <v>78</v>
      </c>
      <c r="BK83" s="425">
        <v>166</v>
      </c>
    </row>
    <row r="84" spans="1:63" s="1" customFormat="1" ht="26.25" customHeight="1" thickBot="1">
      <c r="A84" s="421"/>
      <c r="B84" s="422"/>
      <c r="C84" s="423"/>
      <c r="D84" s="422"/>
      <c r="E84" s="419"/>
      <c r="F84" s="420">
        <f>IF(VLOOKUP("あやめ-"&amp;A83&amp;"-B",'選手データ（あやめ）'!E:L,8,0)=F83,"",VLOOKUP("あやめ-"&amp;A83&amp;"-B",'選手データ（あやめ）'!E:L,8,0))</f>
      </c>
      <c r="G84" s="424"/>
      <c r="H84" s="3"/>
      <c r="I84" s="274"/>
      <c r="J84" s="344" t="s">
        <v>802</v>
      </c>
      <c r="K84" s="273"/>
      <c r="L84" s="273">
        <v>1</v>
      </c>
      <c r="M84" s="281"/>
      <c r="N84" s="274">
        <v>0</v>
      </c>
      <c r="O84" s="281"/>
      <c r="P84" s="293"/>
      <c r="Q84" s="277"/>
      <c r="R84" s="290"/>
      <c r="S84" s="277">
        <v>2</v>
      </c>
      <c r="T84" s="290"/>
      <c r="U84" s="278">
        <v>0</v>
      </c>
      <c r="V84" s="350" t="s">
        <v>802</v>
      </c>
      <c r="W84" s="345"/>
      <c r="X84" s="3"/>
      <c r="Y84" s="422"/>
      <c r="Z84" s="423"/>
      <c r="AA84" s="422"/>
      <c r="AB84" s="419"/>
      <c r="AC84" s="420">
        <f>IF(VLOOKUP("あやめ-"&amp;AE83&amp;"-B",'選手データ（あやめ）'!E:L,8,0)=AC83,"",VLOOKUP("あやめ-"&amp;AE83&amp;"-B",'選手データ（あやめ）'!E:L,8,0))</f>
      </c>
      <c r="AD84" s="424"/>
      <c r="AE84" s="425"/>
      <c r="AF84" s="421"/>
      <c r="AG84" s="15"/>
      <c r="AH84" s="422"/>
      <c r="AI84" s="423"/>
      <c r="AJ84" s="422"/>
      <c r="AK84" s="419"/>
      <c r="AL84" s="420">
        <f>IF(VLOOKUP("あやめ-"&amp;AF83&amp;"-B",'選手データ（あやめ）'!E:L,8,0)=AL83,"",VLOOKUP("あやめ-"&amp;AF83&amp;"-B",'選手データ（あやめ）'!E:L,8,0))</f>
      </c>
      <c r="AM84" s="424"/>
      <c r="AN84" s="7"/>
      <c r="AO84" s="167"/>
      <c r="AP84" s="197" t="s">
        <v>802</v>
      </c>
      <c r="AQ84" s="197"/>
      <c r="AR84" s="273">
        <v>0</v>
      </c>
      <c r="AS84" s="281"/>
      <c r="AT84" s="274">
        <v>2</v>
      </c>
      <c r="AU84" s="215"/>
      <c r="AV84" s="167"/>
      <c r="AW84" s="223"/>
      <c r="AX84" s="168"/>
      <c r="AY84" s="276">
        <v>2</v>
      </c>
      <c r="AZ84" s="277"/>
      <c r="BA84" s="278">
        <v>1</v>
      </c>
      <c r="BB84" s="188" t="s">
        <v>802</v>
      </c>
      <c r="BC84" s="168"/>
      <c r="BD84" s="3"/>
      <c r="BE84" s="422"/>
      <c r="BF84" s="423"/>
      <c r="BG84" s="422"/>
      <c r="BH84" s="419"/>
      <c r="BI84" s="420">
        <f>IF(VLOOKUP("あやめ-"&amp;BK83&amp;"-B",'選手データ（あやめ）'!E:L,8,0)=BI83,"",VLOOKUP("あやめ-"&amp;BK83&amp;"-B",'選手データ（あやめ）'!E:L,8,0))</f>
      </c>
      <c r="BJ84" s="424"/>
      <c r="BK84" s="425"/>
    </row>
    <row r="85" spans="1:63" s="1" customFormat="1" ht="26.25" customHeight="1" thickBot="1" thickTop="1">
      <c r="A85" s="421">
        <v>58</v>
      </c>
      <c r="B85" s="422" t="str">
        <f>VLOOKUP("あやめ-"&amp;A85&amp;"-A",'選手データ（あやめ）'!E:L,4,0)</f>
        <v>須原敏恵</v>
      </c>
      <c r="C85" s="423" t="s">
        <v>87</v>
      </c>
      <c r="D85" s="422" t="str">
        <f>VLOOKUP("あやめ-"&amp;A85&amp;"-B",'選手データ（あやめ）'!E:L,4,0)</f>
        <v>梶本智美</v>
      </c>
      <c r="E85" s="419" t="s">
        <v>88</v>
      </c>
      <c r="F85" s="23" t="str">
        <f>VLOOKUP("あやめ-"&amp;A85&amp;"-A",'選手データ（あやめ）'!E:L,8,0)</f>
        <v>大阪</v>
      </c>
      <c r="G85" s="424" t="s">
        <v>89</v>
      </c>
      <c r="H85" s="3"/>
      <c r="I85" s="279"/>
      <c r="J85" s="342" t="s">
        <v>802</v>
      </c>
      <c r="K85" s="342"/>
      <c r="L85" s="342" t="s">
        <v>802</v>
      </c>
      <c r="M85" s="293"/>
      <c r="N85" s="335"/>
      <c r="O85" s="281"/>
      <c r="P85" s="293"/>
      <c r="Q85" s="277"/>
      <c r="R85" s="290"/>
      <c r="S85" s="320"/>
      <c r="T85" s="277"/>
      <c r="U85" s="277">
        <v>0</v>
      </c>
      <c r="V85" s="345"/>
      <c r="W85" s="345" t="s">
        <v>802</v>
      </c>
      <c r="X85" s="4"/>
      <c r="Y85" s="422" t="str">
        <f>VLOOKUP("あやめ-"&amp;AE85&amp;"-A",'選手データ（あやめ）'!E:L,4,0)</f>
        <v>宮崎成子</v>
      </c>
      <c r="Z85" s="423" t="s">
        <v>76</v>
      </c>
      <c r="AA85" s="422" t="str">
        <f>VLOOKUP("あやめ-"&amp;AE85&amp;"-B",'選手データ（あやめ）'!E:L,4,0)</f>
        <v>青木のぶ子</v>
      </c>
      <c r="AB85" s="419" t="s">
        <v>77</v>
      </c>
      <c r="AC85" s="420" t="str">
        <f>VLOOKUP("あやめ-"&amp;AE85&amp;"-A",'選手データ（あやめ）'!E:L,8,0)</f>
        <v>三重</v>
      </c>
      <c r="AD85" s="424" t="s">
        <v>78</v>
      </c>
      <c r="AE85" s="425">
        <v>82</v>
      </c>
      <c r="AF85" s="421">
        <v>143</v>
      </c>
      <c r="AG85" s="15"/>
      <c r="AH85" s="422" t="str">
        <f>VLOOKUP("あやめ-"&amp;AF85&amp;"-A",'選手データ（あやめ）'!E:L,4,0)</f>
        <v>小谷由美子</v>
      </c>
      <c r="AI85" s="423" t="s">
        <v>87</v>
      </c>
      <c r="AJ85" s="422" t="str">
        <f>VLOOKUP("あやめ-"&amp;AF85&amp;"-B",'選手データ（あやめ）'!E:L,4,0)</f>
        <v>福間節子</v>
      </c>
      <c r="AK85" s="419" t="s">
        <v>88</v>
      </c>
      <c r="AL85" s="21" t="str">
        <f>VLOOKUP("あやめ-"&amp;AF85&amp;"-A",'選手データ（あやめ）'!E:L,8,0)</f>
        <v>鳥取</v>
      </c>
      <c r="AM85" s="424" t="s">
        <v>89</v>
      </c>
      <c r="AN85" s="7"/>
      <c r="AO85" s="167" t="s">
        <v>802</v>
      </c>
      <c r="AP85" s="167"/>
      <c r="AQ85" s="167"/>
      <c r="AR85" s="274">
        <v>1</v>
      </c>
      <c r="AS85" s="293"/>
      <c r="AT85" s="335"/>
      <c r="AU85" s="215"/>
      <c r="AV85" s="167"/>
      <c r="AW85" s="223"/>
      <c r="AX85" s="168"/>
      <c r="AY85" s="176"/>
      <c r="AZ85" s="172"/>
      <c r="BA85" s="168" t="s">
        <v>802</v>
      </c>
      <c r="BB85" s="168"/>
      <c r="BC85" s="277">
        <v>1</v>
      </c>
      <c r="BD85" s="4"/>
      <c r="BE85" s="422" t="str">
        <f>VLOOKUP("あやめ-"&amp;BK85&amp;"-A",'選手データ（あやめ）'!E:L,4,0)</f>
        <v>鈴木正枝</v>
      </c>
      <c r="BF85" s="423" t="s">
        <v>76</v>
      </c>
      <c r="BG85" s="422" t="str">
        <f>VLOOKUP("あやめ-"&amp;BK85&amp;"-B",'選手データ（あやめ）'!E:L,4,0)</f>
        <v>増田範子</v>
      </c>
      <c r="BH85" s="419" t="s">
        <v>77</v>
      </c>
      <c r="BI85" s="420" t="str">
        <f>VLOOKUP("あやめ-"&amp;BK85&amp;"-A",'選手データ（あやめ）'!E:L,8,0)</f>
        <v>栃木</v>
      </c>
      <c r="BJ85" s="424" t="s">
        <v>78</v>
      </c>
      <c r="BK85" s="425">
        <v>167</v>
      </c>
    </row>
    <row r="86" spans="1:63" s="1" customFormat="1" ht="26.25" customHeight="1" thickTop="1">
      <c r="A86" s="421"/>
      <c r="B86" s="422"/>
      <c r="C86" s="423"/>
      <c r="D86" s="422"/>
      <c r="E86" s="419"/>
      <c r="F86" s="24" t="str">
        <f>IF(VLOOKUP("あやめ-"&amp;A85&amp;"-B",'選手データ（あやめ）'!E:L,8,0)=F85,"",VLOOKUP("あやめ-"&amp;A85&amp;"-B",'選手データ（あやめ）'!E:L,8,0))</f>
        <v>愛媛</v>
      </c>
      <c r="G86" s="424"/>
      <c r="H86" s="3"/>
      <c r="I86" s="281"/>
      <c r="J86" s="305"/>
      <c r="K86" s="274"/>
      <c r="L86" s="282"/>
      <c r="M86" s="293"/>
      <c r="N86" s="281"/>
      <c r="O86" s="281"/>
      <c r="P86" s="293"/>
      <c r="Q86" s="277"/>
      <c r="R86" s="290"/>
      <c r="S86" s="322"/>
      <c r="T86" s="277"/>
      <c r="U86" s="291"/>
      <c r="V86" s="297"/>
      <c r="W86" s="296"/>
      <c r="X86" s="3"/>
      <c r="Y86" s="422"/>
      <c r="Z86" s="423"/>
      <c r="AA86" s="422"/>
      <c r="AB86" s="419"/>
      <c r="AC86" s="420">
        <f>IF(VLOOKUP("あやめ-"&amp;AE85&amp;"-B",'選手データ（あやめ）'!E:L,8,0)=AC85,"",VLOOKUP("あやめ-"&amp;AE85&amp;"-B",'選手データ（あやめ）'!E:L,8,0))</f>
      </c>
      <c r="AD86" s="424"/>
      <c r="AE86" s="425"/>
      <c r="AF86" s="421"/>
      <c r="AG86" s="15"/>
      <c r="AH86" s="422"/>
      <c r="AI86" s="423"/>
      <c r="AJ86" s="422"/>
      <c r="AK86" s="419"/>
      <c r="AL86" s="22" t="str">
        <f>IF(VLOOKUP("あやめ-"&amp;AF85&amp;"-B",'選手データ（あやめ）'!E:L,8,0)=AL85,"",VLOOKUP("あやめ-"&amp;AF85&amp;"-B",'選手データ（あやめ）'!E:L,8,0))</f>
        <v>島根</v>
      </c>
      <c r="AM86" s="424"/>
      <c r="AN86" s="7"/>
      <c r="AO86" s="185"/>
      <c r="AP86" s="186"/>
      <c r="AQ86" s="185"/>
      <c r="AR86" s="187"/>
      <c r="AS86" s="215"/>
      <c r="AT86" s="183"/>
      <c r="AU86" s="215"/>
      <c r="AV86" s="167"/>
      <c r="AW86" s="223"/>
      <c r="AX86" s="168"/>
      <c r="AY86" s="172"/>
      <c r="AZ86" s="172"/>
      <c r="BA86" s="173"/>
      <c r="BB86" s="178"/>
      <c r="BC86" s="173"/>
      <c r="BD86" s="3"/>
      <c r="BE86" s="422"/>
      <c r="BF86" s="423"/>
      <c r="BG86" s="422"/>
      <c r="BH86" s="419"/>
      <c r="BI86" s="420">
        <f>IF(VLOOKUP("あやめ-"&amp;BK85&amp;"-B",'選手データ（あやめ）'!E:L,8,0)=BI85,"",VLOOKUP("あやめ-"&amp;BK85&amp;"-B",'選手データ（あやめ）'!E:L,8,0))</f>
      </c>
      <c r="BJ86" s="424"/>
      <c r="BK86" s="425"/>
    </row>
    <row r="87" spans="1:63" s="1" customFormat="1" ht="26.25" customHeight="1" thickBot="1">
      <c r="A87" s="421">
        <v>59</v>
      </c>
      <c r="B87" s="422" t="str">
        <f>VLOOKUP("あやめ-"&amp;A87&amp;"-A",'選手データ（あやめ）'!E:L,4,0)</f>
        <v>青木幸江</v>
      </c>
      <c r="C87" s="423" t="s">
        <v>87</v>
      </c>
      <c r="D87" s="422" t="str">
        <f>VLOOKUP("あやめ-"&amp;A87&amp;"-B",'選手データ（あやめ）'!E:L,4,0)</f>
        <v>岡本ゆみ</v>
      </c>
      <c r="E87" s="419" t="s">
        <v>88</v>
      </c>
      <c r="F87" s="420" t="str">
        <f>VLOOKUP("あやめ-"&amp;A87&amp;"-A",'選手データ（あやめ）'!E:L,8,0)</f>
        <v>島根</v>
      </c>
      <c r="G87" s="424" t="s">
        <v>89</v>
      </c>
      <c r="H87" s="3"/>
      <c r="I87" s="271"/>
      <c r="J87" s="336"/>
      <c r="K87" s="272" t="s">
        <v>804</v>
      </c>
      <c r="L87" s="285"/>
      <c r="M87" s="323"/>
      <c r="N87" s="281"/>
      <c r="O87" s="281"/>
      <c r="P87" s="293"/>
      <c r="Q87" s="277"/>
      <c r="R87" s="290"/>
      <c r="S87" s="322"/>
      <c r="T87" s="330"/>
      <c r="U87" s="294"/>
      <c r="V87" s="288">
        <v>1</v>
      </c>
      <c r="W87" s="287"/>
      <c r="X87" s="4"/>
      <c r="Y87" s="422" t="str">
        <f>VLOOKUP("あやめ-"&amp;AE87&amp;"-A",'選手データ（あやめ）'!E:L,4,0)</f>
        <v>姜　　年子</v>
      </c>
      <c r="Z87" s="423" t="s">
        <v>76</v>
      </c>
      <c r="AA87" s="422" t="str">
        <f>VLOOKUP("あやめ-"&amp;AE87&amp;"-B",'選手データ（あやめ）'!E:L,4,0)</f>
        <v>羽田桂子</v>
      </c>
      <c r="AB87" s="419" t="s">
        <v>77</v>
      </c>
      <c r="AC87" s="420" t="str">
        <f>VLOOKUP("あやめ-"&amp;AE87&amp;"-A",'選手データ（あやめ）'!E:L,8,0)</f>
        <v>大阪</v>
      </c>
      <c r="AD87" s="424" t="s">
        <v>78</v>
      </c>
      <c r="AE87" s="425">
        <v>83</v>
      </c>
      <c r="AF87" s="421">
        <v>144</v>
      </c>
      <c r="AG87" s="15"/>
      <c r="AH87" s="422" t="str">
        <f>VLOOKUP("あやめ-"&amp;AF87&amp;"-A",'選手データ（あやめ）'!E:L,4,0)</f>
        <v>平田峯子</v>
      </c>
      <c r="AI87" s="423" t="s">
        <v>87</v>
      </c>
      <c r="AJ87" s="19" t="str">
        <f>VLOOKUP("あやめ-"&amp;AF87&amp;"-B",'選手データ（あやめ）'!E:L,4,0)</f>
        <v>佐海啓子</v>
      </c>
      <c r="AK87" s="419" t="s">
        <v>88</v>
      </c>
      <c r="AL87" s="420" t="str">
        <f>VLOOKUP("あやめ-"&amp;AF87&amp;"-A",'選手データ（あやめ）'!E:L,8,0)</f>
        <v>奈良</v>
      </c>
      <c r="AM87" s="424" t="s">
        <v>89</v>
      </c>
      <c r="AN87" s="7"/>
      <c r="AO87" s="272"/>
      <c r="AP87" s="292">
        <v>2</v>
      </c>
      <c r="AQ87" s="272"/>
      <c r="AR87" s="169"/>
      <c r="AS87" s="240"/>
      <c r="AT87" s="183"/>
      <c r="AU87" s="215"/>
      <c r="AV87" s="167"/>
      <c r="AW87" s="223"/>
      <c r="AX87" s="168"/>
      <c r="AY87" s="290"/>
      <c r="AZ87" s="302"/>
      <c r="BA87" s="302"/>
      <c r="BB87" s="280">
        <v>3</v>
      </c>
      <c r="BC87" s="220"/>
      <c r="BD87" s="4"/>
      <c r="BE87" s="422" t="str">
        <f>VLOOKUP("あやめ-"&amp;BK87&amp;"-A",'選手データ（あやめ）'!E:L,4,0)</f>
        <v>村井孝子</v>
      </c>
      <c r="BF87" s="423" t="s">
        <v>76</v>
      </c>
      <c r="BG87" s="422" t="str">
        <f>VLOOKUP("あやめ-"&amp;BK87&amp;"-B",'選手データ（あやめ）'!E:L,4,0)</f>
        <v>井川玲子</v>
      </c>
      <c r="BH87" s="419" t="s">
        <v>77</v>
      </c>
      <c r="BI87" s="420" t="str">
        <f>VLOOKUP("あやめ-"&amp;BK87&amp;"-A",'選手データ（あやめ）'!E:L,8,0)</f>
        <v>大阪</v>
      </c>
      <c r="BJ87" s="424" t="s">
        <v>78</v>
      </c>
      <c r="BK87" s="425">
        <v>168</v>
      </c>
    </row>
    <row r="88" spans="1:63" s="1" customFormat="1" ht="26.25" customHeight="1" thickTop="1">
      <c r="A88" s="421"/>
      <c r="B88" s="422"/>
      <c r="C88" s="423"/>
      <c r="D88" s="422"/>
      <c r="E88" s="419"/>
      <c r="F88" s="420">
        <f>IF(VLOOKUP("あやめ-"&amp;A87&amp;"-B",'選手データ（あやめ）'!E:L,8,0)=F87,"",VLOOKUP("あやめ-"&amp;A87&amp;"-B",'選手データ（あやめ）'!E:L,8,0))</f>
      </c>
      <c r="G88" s="424"/>
      <c r="H88" s="3"/>
      <c r="I88" s="307" t="s">
        <v>804</v>
      </c>
      <c r="J88" s="289"/>
      <c r="K88" s="289"/>
      <c r="L88" s="281"/>
      <c r="M88" s="344" t="s">
        <v>802</v>
      </c>
      <c r="N88" s="281"/>
      <c r="O88" s="281"/>
      <c r="P88" s="293"/>
      <c r="Q88" s="277"/>
      <c r="R88" s="290"/>
      <c r="S88" s="290"/>
      <c r="T88" s="361" t="s">
        <v>802</v>
      </c>
      <c r="U88" s="345"/>
      <c r="V88" s="362"/>
      <c r="W88" s="278">
        <v>1</v>
      </c>
      <c r="X88" s="3"/>
      <c r="Y88" s="422"/>
      <c r="Z88" s="423"/>
      <c r="AA88" s="422"/>
      <c r="AB88" s="419"/>
      <c r="AC88" s="420">
        <f>IF(VLOOKUP("あやめ-"&amp;AE87&amp;"-B",'選手データ（あやめ）'!E:L,8,0)=AC87,"",VLOOKUP("あやめ-"&amp;AE87&amp;"-B",'選手データ（あやめ）'!E:L,8,0))</f>
      </c>
      <c r="AD88" s="424"/>
      <c r="AE88" s="425"/>
      <c r="AF88" s="421"/>
      <c r="AG88" s="15"/>
      <c r="AH88" s="422"/>
      <c r="AI88" s="423"/>
      <c r="AJ88" s="19" t="str">
        <f>VLOOKUP("あやめ-"&amp;"変更144"&amp;AF88&amp;"-B",'選手データ（あやめ）'!E:L,4,0)</f>
        <v>米田カヨ子</v>
      </c>
      <c r="AK88" s="419"/>
      <c r="AL88" s="420">
        <f>IF(VLOOKUP("あやめ-"&amp;AF87&amp;"-B",'選手データ（あやめ）'!E:L,8,0)=AL87,"",VLOOKUP("あやめ-"&amp;AF87&amp;"-B",'選手データ（あやめ）'!E:L,8,0))</f>
      </c>
      <c r="AM88" s="424"/>
      <c r="AN88" s="7"/>
      <c r="AO88" s="307">
        <v>3</v>
      </c>
      <c r="AP88" s="317"/>
      <c r="AQ88" s="275"/>
      <c r="AR88" s="224"/>
      <c r="AS88" s="197" t="s">
        <v>802</v>
      </c>
      <c r="AT88" s="183"/>
      <c r="AU88" s="215"/>
      <c r="AV88" s="167"/>
      <c r="AW88" s="223"/>
      <c r="AX88" s="168"/>
      <c r="AY88" s="290"/>
      <c r="AZ88" s="278">
        <v>1</v>
      </c>
      <c r="BA88" s="290"/>
      <c r="BB88" s="290"/>
      <c r="BC88" s="188" t="s">
        <v>802</v>
      </c>
      <c r="BD88" s="3"/>
      <c r="BE88" s="422"/>
      <c r="BF88" s="423"/>
      <c r="BG88" s="422"/>
      <c r="BH88" s="419"/>
      <c r="BI88" s="420">
        <f>IF(VLOOKUP("あやめ-"&amp;BK87&amp;"-B",'選手データ（あやめ）'!E:L,8,0)=BI87,"",VLOOKUP("あやめ-"&amp;BK87&amp;"-B",'選手データ（あやめ）'!E:L,8,0))</f>
      </c>
      <c r="BJ88" s="424"/>
      <c r="BK88" s="425"/>
    </row>
    <row r="89" spans="1:63" s="1" customFormat="1" ht="26.25" customHeight="1" thickBot="1">
      <c r="A89" s="421">
        <v>60</v>
      </c>
      <c r="B89" s="422" t="str">
        <f>VLOOKUP("あやめ-"&amp;A89&amp;"-A",'選手データ（あやめ）'!E:L,4,0)</f>
        <v>金川和子</v>
      </c>
      <c r="C89" s="423" t="s">
        <v>87</v>
      </c>
      <c r="D89" s="422" t="str">
        <f>VLOOKUP("あやめ-"&amp;A89&amp;"-B",'選手データ（あやめ）'!E:L,4,0)</f>
        <v>岡田美登子</v>
      </c>
      <c r="E89" s="419" t="s">
        <v>88</v>
      </c>
      <c r="F89" s="420" t="str">
        <f>VLOOKUP("あやめ-"&amp;A89&amp;"-A",'選手データ（あやめ）'!E:L,8,0)</f>
        <v>奈良</v>
      </c>
      <c r="G89" s="424" t="s">
        <v>89</v>
      </c>
      <c r="H89" s="3"/>
      <c r="I89" s="272"/>
      <c r="J89" s="271"/>
      <c r="K89" s="271"/>
      <c r="L89" s="271"/>
      <c r="M89" s="274"/>
      <c r="N89" s="281"/>
      <c r="O89" s="337"/>
      <c r="P89" s="293"/>
      <c r="Q89" s="277"/>
      <c r="R89" s="298"/>
      <c r="S89" s="290"/>
      <c r="T89" s="363"/>
      <c r="U89" s="364"/>
      <c r="V89" s="365"/>
      <c r="W89" s="280"/>
      <c r="X89" s="4"/>
      <c r="Y89" s="422" t="str">
        <f>VLOOKUP("あやめ-"&amp;AE89&amp;"-A",'選手データ（あやめ）'!E:L,4,0)</f>
        <v>浅井美津子</v>
      </c>
      <c r="Z89" s="423" t="s">
        <v>76</v>
      </c>
      <c r="AA89" s="422" t="str">
        <f>VLOOKUP("あやめ-"&amp;AE89&amp;"-B",'選手データ（あやめ）'!E:L,4,0)</f>
        <v>長藤敦子</v>
      </c>
      <c r="AB89" s="419" t="s">
        <v>77</v>
      </c>
      <c r="AC89" s="420" t="str">
        <f>VLOOKUP("あやめ-"&amp;AE89&amp;"-A",'選手データ（あやめ）'!E:L,8,0)</f>
        <v>山口</v>
      </c>
      <c r="AD89" s="424" t="s">
        <v>78</v>
      </c>
      <c r="AE89" s="425">
        <v>84</v>
      </c>
      <c r="AF89" s="421">
        <v>145</v>
      </c>
      <c r="AG89" s="15"/>
      <c r="AH89" s="422" t="str">
        <f>VLOOKUP("あやめ-"&amp;AF89&amp;"-A",'選手データ（あやめ）'!E:L,4,0)</f>
        <v>大久保晶子</v>
      </c>
      <c r="AI89" s="423" t="s">
        <v>87</v>
      </c>
      <c r="AJ89" s="422" t="str">
        <f>VLOOKUP("あやめ-"&amp;AF89&amp;"-B",'選手データ（あやめ）'!E:L,4,0)</f>
        <v>河原えつ子</v>
      </c>
      <c r="AK89" s="419" t="s">
        <v>88</v>
      </c>
      <c r="AL89" s="420" t="str">
        <f>VLOOKUP("あやめ-"&amp;AF89&amp;"-A",'選手データ（あやめ）'!E:L,8,0)</f>
        <v>京都</v>
      </c>
      <c r="AM89" s="424" t="s">
        <v>89</v>
      </c>
      <c r="AN89" s="7"/>
      <c r="AO89" s="211"/>
      <c r="AP89" s="211"/>
      <c r="AQ89" s="226"/>
      <c r="AR89" s="227"/>
      <c r="AS89" s="167"/>
      <c r="AT89" s="183"/>
      <c r="AU89" s="240"/>
      <c r="AV89" s="167"/>
      <c r="AW89" s="223"/>
      <c r="AX89" s="168"/>
      <c r="AY89" s="172"/>
      <c r="AZ89" s="168"/>
      <c r="BA89" s="175"/>
      <c r="BB89" s="175"/>
      <c r="BC89" s="171"/>
      <c r="BD89" s="4"/>
      <c r="BE89" s="19" t="str">
        <f>VLOOKUP("あやめ-"&amp;BK89&amp;"-A",'選手データ（あやめ）'!E:L,4,0)</f>
        <v>山本真紀恵</v>
      </c>
      <c r="BF89" s="423" t="s">
        <v>76</v>
      </c>
      <c r="BG89" s="422" t="str">
        <f>VLOOKUP("あやめ-"&amp;BK89&amp;"-B",'選手データ（あやめ）'!E:L,4,0)</f>
        <v>赤塚みどり</v>
      </c>
      <c r="BH89" s="419" t="s">
        <v>77</v>
      </c>
      <c r="BI89" s="420" t="str">
        <f>VLOOKUP("あやめ-"&amp;BK89&amp;"-A",'選手データ（あやめ）'!E:L,8,0)</f>
        <v>岐阜</v>
      </c>
      <c r="BJ89" s="424" t="s">
        <v>78</v>
      </c>
      <c r="BK89" s="425">
        <v>169</v>
      </c>
    </row>
    <row r="90" spans="1:63" s="1" customFormat="1" ht="26.25" customHeight="1" thickTop="1">
      <c r="A90" s="421"/>
      <c r="B90" s="422"/>
      <c r="C90" s="423"/>
      <c r="D90" s="422"/>
      <c r="E90" s="419"/>
      <c r="F90" s="420">
        <f>IF(VLOOKUP("あやめ-"&amp;A89&amp;"-B",'選手データ（あやめ）'!E:L,8,0)=F89,"",VLOOKUP("あやめ-"&amp;A89&amp;"-B",'選手データ（あやめ）'!E:L,8,0))</f>
      </c>
      <c r="G90" s="424"/>
      <c r="H90" s="3"/>
      <c r="I90" s="274"/>
      <c r="J90" s="273">
        <v>0</v>
      </c>
      <c r="K90" s="273"/>
      <c r="L90" s="273">
        <v>1</v>
      </c>
      <c r="M90" s="274"/>
      <c r="N90" s="293"/>
      <c r="O90" s="273">
        <v>0</v>
      </c>
      <c r="P90" s="293"/>
      <c r="Q90" s="277"/>
      <c r="R90" s="299">
        <v>2</v>
      </c>
      <c r="S90" s="277"/>
      <c r="T90" s="345"/>
      <c r="U90" s="350" t="s">
        <v>802</v>
      </c>
      <c r="V90" s="350" t="s">
        <v>802</v>
      </c>
      <c r="W90" s="277"/>
      <c r="X90" s="3"/>
      <c r="Y90" s="422"/>
      <c r="Z90" s="423"/>
      <c r="AA90" s="422"/>
      <c r="AB90" s="419"/>
      <c r="AC90" s="420">
        <f>IF(VLOOKUP("あやめ-"&amp;AE89&amp;"-B",'選手データ（あやめ）'!E:L,8,0)=AC89,"",VLOOKUP("あやめ-"&amp;AE89&amp;"-B",'選手データ（あやめ）'!E:L,8,0))</f>
      </c>
      <c r="AD90" s="424"/>
      <c r="AE90" s="425"/>
      <c r="AF90" s="421"/>
      <c r="AG90" s="15"/>
      <c r="AH90" s="422"/>
      <c r="AI90" s="423"/>
      <c r="AJ90" s="422"/>
      <c r="AK90" s="419"/>
      <c r="AL90" s="420">
        <f>IF(VLOOKUP("あやめ-"&amp;AF89&amp;"-B",'選手データ（あやめ）'!E:L,8,0)=AL89,"",VLOOKUP("あやめ-"&amp;AF89&amp;"-B",'選手データ（あやめ）'!E:L,8,0))</f>
      </c>
      <c r="AM90" s="424"/>
      <c r="AN90" s="7"/>
      <c r="AO90" s="167"/>
      <c r="AP90" s="197" t="s">
        <v>802</v>
      </c>
      <c r="AQ90" s="197"/>
      <c r="AR90" s="197" t="s">
        <v>802</v>
      </c>
      <c r="AS90" s="167"/>
      <c r="AT90" s="215"/>
      <c r="AU90" s="197" t="s">
        <v>802</v>
      </c>
      <c r="AV90" s="167"/>
      <c r="AW90" s="244"/>
      <c r="AX90" s="233" t="s">
        <v>802</v>
      </c>
      <c r="AY90" s="168"/>
      <c r="AZ90" s="168"/>
      <c r="BA90" s="278">
        <v>3</v>
      </c>
      <c r="BB90" s="188" t="s">
        <v>802</v>
      </c>
      <c r="BC90" s="168"/>
      <c r="BD90" s="3"/>
      <c r="BE90" s="19" t="str">
        <f>VLOOKUP("あやめ-"&amp;"変更169"&amp;BK90&amp;"-A",'選手データ（あやめ）'!E:L,4,0)</f>
        <v>角田克子</v>
      </c>
      <c r="BF90" s="423"/>
      <c r="BG90" s="422"/>
      <c r="BH90" s="419"/>
      <c r="BI90" s="420">
        <f>IF(VLOOKUP("あやめ-"&amp;BK89&amp;"-B",'選手データ（あやめ）'!E:L,8,0)=BI89,"",VLOOKUP("あやめ-"&amp;BK89&amp;"-B",'選手データ（あやめ）'!E:L,8,0))</f>
      </c>
      <c r="BJ90" s="424"/>
      <c r="BK90" s="425"/>
    </row>
    <row r="91" spans="1:65" s="1" customFormat="1" ht="26.25" customHeight="1" thickBot="1">
      <c r="A91" s="421">
        <v>61</v>
      </c>
      <c r="B91" s="422" t="str">
        <f>VLOOKUP("あやめ-"&amp;A91&amp;"-A",'選手データ（あやめ）'!E:L,4,0)</f>
        <v>豊本和代</v>
      </c>
      <c r="C91" s="423" t="s">
        <v>87</v>
      </c>
      <c r="D91" s="422" t="str">
        <f>VLOOKUP("あやめ-"&amp;A91&amp;"-B",'選手データ（あやめ）'!E:L,4,0)</f>
        <v>赤星明美</v>
      </c>
      <c r="E91" s="419" t="s">
        <v>88</v>
      </c>
      <c r="F91" s="420" t="str">
        <f>VLOOKUP("あやめ-"&amp;A91&amp;"-A",'選手データ（あやめ）'!E:L,8,0)</f>
        <v>福井</v>
      </c>
      <c r="G91" s="424" t="s">
        <v>89</v>
      </c>
      <c r="H91" s="3"/>
      <c r="I91" s="342" t="s">
        <v>802</v>
      </c>
      <c r="J91" s="342"/>
      <c r="K91" s="342"/>
      <c r="L91" s="342" t="s">
        <v>802</v>
      </c>
      <c r="M91" s="356"/>
      <c r="N91" s="293"/>
      <c r="O91" s="274"/>
      <c r="P91" s="293"/>
      <c r="Q91" s="277"/>
      <c r="R91" s="283"/>
      <c r="S91" s="277"/>
      <c r="T91" s="277"/>
      <c r="U91" s="277"/>
      <c r="V91" s="277"/>
      <c r="W91" s="277"/>
      <c r="X91" s="4"/>
      <c r="Y91" s="422"/>
      <c r="Z91" s="423"/>
      <c r="AA91" s="422"/>
      <c r="AB91" s="419"/>
      <c r="AC91" s="23"/>
      <c r="AD91" s="424"/>
      <c r="AE91" s="425"/>
      <c r="AF91" s="421">
        <v>146</v>
      </c>
      <c r="AG91" s="15"/>
      <c r="AH91" s="422" t="str">
        <f>VLOOKUP("あやめ-"&amp;AF91&amp;"-A",'選手データ（あやめ）'!E:L,4,0)</f>
        <v>武内芙佐子</v>
      </c>
      <c r="AI91" s="423" t="s">
        <v>87</v>
      </c>
      <c r="AJ91" s="422" t="str">
        <f>VLOOKUP("あやめ-"&amp;AF91&amp;"-B",'選手データ（あやめ）'!E:L,4,0)</f>
        <v>岡本美佐子</v>
      </c>
      <c r="AK91" s="419" t="s">
        <v>88</v>
      </c>
      <c r="AL91" s="420" t="str">
        <f>VLOOKUP("あやめ-"&amp;AF91&amp;"-A",'選手データ（あやめ）'!E:L,8,0)</f>
        <v>大阪</v>
      </c>
      <c r="AM91" s="424" t="s">
        <v>89</v>
      </c>
      <c r="AN91" s="7"/>
      <c r="AO91" s="167" t="s">
        <v>802</v>
      </c>
      <c r="AP91" s="167"/>
      <c r="AQ91" s="167"/>
      <c r="AR91" s="274">
        <v>1</v>
      </c>
      <c r="AS91" s="274"/>
      <c r="AT91" s="215"/>
      <c r="AU91" s="167"/>
      <c r="AV91" s="167"/>
      <c r="AW91" s="244"/>
      <c r="AX91" s="216"/>
      <c r="AY91" s="168"/>
      <c r="AZ91" s="168"/>
      <c r="BA91" s="168"/>
      <c r="BB91" s="168"/>
      <c r="BC91" s="168"/>
      <c r="BD91" s="4"/>
      <c r="BE91" s="422"/>
      <c r="BF91" s="423"/>
      <c r="BG91" s="422"/>
      <c r="BH91" s="419"/>
      <c r="BI91" s="21"/>
      <c r="BJ91" s="424"/>
      <c r="BK91" s="425"/>
      <c r="BL91" s="2"/>
      <c r="BM91" s="2"/>
    </row>
    <row r="92" spans="1:65" s="1" customFormat="1" ht="26.25" customHeight="1" thickTop="1">
      <c r="A92" s="421"/>
      <c r="B92" s="422"/>
      <c r="C92" s="423"/>
      <c r="D92" s="422"/>
      <c r="E92" s="419"/>
      <c r="F92" s="420">
        <f>IF(VLOOKUP("あやめ-"&amp;A91&amp;"-B",'選手データ（あやめ）'!E:L,8,0)=F91,"",VLOOKUP("あやめ-"&amp;A91&amp;"-B",'選手データ（あやめ）'!E:L,8,0))</f>
      </c>
      <c r="G92" s="424"/>
      <c r="H92" s="3"/>
      <c r="I92" s="354"/>
      <c r="J92" s="356"/>
      <c r="K92" s="356"/>
      <c r="L92" s="357"/>
      <c r="M92" s="356"/>
      <c r="N92" s="293"/>
      <c r="O92" s="274"/>
      <c r="P92" s="293"/>
      <c r="Q92" s="277"/>
      <c r="R92" s="283"/>
      <c r="S92" s="277"/>
      <c r="T92" s="277"/>
      <c r="U92" s="277"/>
      <c r="V92" s="277"/>
      <c r="W92" s="277"/>
      <c r="X92" s="3"/>
      <c r="Y92" s="422"/>
      <c r="Z92" s="423"/>
      <c r="AA92" s="422"/>
      <c r="AB92" s="419"/>
      <c r="AC92" s="24"/>
      <c r="AD92" s="424"/>
      <c r="AE92" s="425"/>
      <c r="AF92" s="421"/>
      <c r="AG92" s="15"/>
      <c r="AH92" s="422"/>
      <c r="AI92" s="423"/>
      <c r="AJ92" s="422"/>
      <c r="AK92" s="419"/>
      <c r="AL92" s="420">
        <f>IF(VLOOKUP("あやめ-"&amp;AF91&amp;"-B",'選手データ（あやめ）'!E:L,8,0)=AL91,"",VLOOKUP("あやめ-"&amp;AF91&amp;"-B",'選手データ（あやめ）'!E:L,8,0))</f>
      </c>
      <c r="AM92" s="424"/>
      <c r="AN92" s="7"/>
      <c r="AO92" s="185"/>
      <c r="AP92" s="186"/>
      <c r="AQ92" s="185"/>
      <c r="AR92" s="289"/>
      <c r="AS92" s="274"/>
      <c r="AT92" s="215"/>
      <c r="AU92" s="167"/>
      <c r="AV92" s="167"/>
      <c r="AW92" s="244"/>
      <c r="AX92" s="216"/>
      <c r="AY92" s="168"/>
      <c r="AZ92" s="168"/>
      <c r="BA92" s="168"/>
      <c r="BB92" s="168"/>
      <c r="BC92" s="168"/>
      <c r="BD92" s="3"/>
      <c r="BE92" s="422"/>
      <c r="BF92" s="423"/>
      <c r="BG92" s="422"/>
      <c r="BH92" s="419"/>
      <c r="BI92" s="22"/>
      <c r="BJ92" s="424"/>
      <c r="BK92" s="425"/>
      <c r="BL92" s="2"/>
      <c r="BM92" s="2"/>
    </row>
    <row r="93" spans="1:65" s="1" customFormat="1" ht="26.25" customHeight="1" thickBot="1">
      <c r="A93" s="421">
        <v>62</v>
      </c>
      <c r="B93" s="422" t="str">
        <f>VLOOKUP("あやめ-"&amp;A93&amp;"-A",'選手データ（あやめ）'!E:L,4,0)</f>
        <v>多和田智子</v>
      </c>
      <c r="C93" s="423" t="s">
        <v>87</v>
      </c>
      <c r="D93" s="422" t="str">
        <f>VLOOKUP("あやめ-"&amp;A93&amp;"-B",'選手データ（あやめ）'!E:L,4,0)</f>
        <v>堀口由美子</v>
      </c>
      <c r="E93" s="419" t="s">
        <v>88</v>
      </c>
      <c r="F93" s="420" t="str">
        <f>VLOOKUP("あやめ-"&amp;A93&amp;"-A",'選手データ（あやめ）'!E:L,8,0)</f>
        <v>岐阜</v>
      </c>
      <c r="G93" s="424" t="s">
        <v>89</v>
      </c>
      <c r="H93" s="3"/>
      <c r="I93" s="358"/>
      <c r="J93" s="359" t="s">
        <v>802</v>
      </c>
      <c r="K93" s="359"/>
      <c r="L93" s="360"/>
      <c r="M93" s="356" t="s">
        <v>802</v>
      </c>
      <c r="N93" s="293"/>
      <c r="O93" s="274"/>
      <c r="P93" s="293"/>
      <c r="Q93" s="277"/>
      <c r="R93" s="283"/>
      <c r="S93" s="277"/>
      <c r="T93" s="277"/>
      <c r="U93" s="277"/>
      <c r="V93" s="277"/>
      <c r="W93" s="277"/>
      <c r="X93" s="4"/>
      <c r="Y93" s="422"/>
      <c r="Z93" s="423"/>
      <c r="AA93" s="422"/>
      <c r="AB93" s="419"/>
      <c r="AC93" s="23"/>
      <c r="AD93" s="424"/>
      <c r="AE93" s="425"/>
      <c r="AF93" s="421">
        <v>147</v>
      </c>
      <c r="AG93" s="15"/>
      <c r="AH93" s="422" t="str">
        <f>VLOOKUP("あやめ-"&amp;AF93&amp;"-A",'選手データ（あやめ）'!E:L,4,0)</f>
        <v>内田　　薫</v>
      </c>
      <c r="AI93" s="423" t="s">
        <v>87</v>
      </c>
      <c r="AJ93" s="422" t="str">
        <f>VLOOKUP("あやめ-"&amp;AF93&amp;"-B",'選手データ（あやめ）'!E:L,4,0)</f>
        <v>葛和真澄</v>
      </c>
      <c r="AK93" s="419" t="s">
        <v>88</v>
      </c>
      <c r="AL93" s="420" t="str">
        <f>VLOOKUP("あやめ-"&amp;AF93&amp;"-A",'選手データ（あやめ）'!E:L,8,0)</f>
        <v>埼玉</v>
      </c>
      <c r="AM93" s="424" t="s">
        <v>89</v>
      </c>
      <c r="AN93" s="7"/>
      <c r="AO93" s="272"/>
      <c r="AP93" s="292">
        <v>2</v>
      </c>
      <c r="AQ93" s="170"/>
      <c r="AR93" s="271"/>
      <c r="AS93" s="318">
        <v>0</v>
      </c>
      <c r="AT93" s="215"/>
      <c r="AU93" s="167"/>
      <c r="AV93" s="167"/>
      <c r="AW93" s="244"/>
      <c r="AX93" s="216"/>
      <c r="AY93" s="168"/>
      <c r="AZ93" s="168"/>
      <c r="BA93" s="168"/>
      <c r="BB93" s="168"/>
      <c r="BC93" s="168"/>
      <c r="BD93" s="4"/>
      <c r="BE93" s="422"/>
      <c r="BF93" s="423"/>
      <c r="BG93" s="422"/>
      <c r="BH93" s="419"/>
      <c r="BI93" s="21"/>
      <c r="BJ93" s="424"/>
      <c r="BK93" s="425"/>
      <c r="BL93" s="2"/>
      <c r="BM93" s="2"/>
    </row>
    <row r="94" spans="1:65" s="1" customFormat="1" ht="26.25" customHeight="1" thickTop="1">
      <c r="A94" s="421"/>
      <c r="B94" s="422"/>
      <c r="C94" s="423"/>
      <c r="D94" s="422"/>
      <c r="E94" s="419"/>
      <c r="F94" s="420">
        <f>IF(VLOOKUP("あやめ-"&amp;A93&amp;"-B",'選手データ（あやめ）'!E:L,8,0)=F93,"",VLOOKUP("あやめ-"&amp;A93&amp;"-B",'選手データ（あやめ）'!E:L,8,0))</f>
      </c>
      <c r="G94" s="424"/>
      <c r="H94" s="3"/>
      <c r="I94" s="307">
        <v>2</v>
      </c>
      <c r="J94" s="307"/>
      <c r="K94" s="275"/>
      <c r="L94" s="289"/>
      <c r="M94" s="338"/>
      <c r="N94" s="293"/>
      <c r="O94" s="274"/>
      <c r="P94" s="293"/>
      <c r="Q94" s="277"/>
      <c r="R94" s="283"/>
      <c r="S94" s="277"/>
      <c r="T94" s="277"/>
      <c r="U94" s="277"/>
      <c r="V94" s="277"/>
      <c r="W94" s="277"/>
      <c r="X94" s="3"/>
      <c r="Y94" s="422"/>
      <c r="Z94" s="423"/>
      <c r="AA94" s="422"/>
      <c r="AB94" s="419"/>
      <c r="AC94" s="24"/>
      <c r="AD94" s="424"/>
      <c r="AE94" s="425"/>
      <c r="AF94" s="421"/>
      <c r="AG94" s="15"/>
      <c r="AH94" s="422"/>
      <c r="AI94" s="423"/>
      <c r="AJ94" s="422"/>
      <c r="AK94" s="419"/>
      <c r="AL94" s="420">
        <f>IF(VLOOKUP("あやめ-"&amp;AF93&amp;"-B",'選手データ（あやめ）'!E:L,8,0)=AL93,"",VLOOKUP("あやめ-"&amp;AF93&amp;"-B",'選手データ（あやめ）'!E:L,8,0))</f>
      </c>
      <c r="AM94" s="424"/>
      <c r="AN94" s="7"/>
      <c r="AO94" s="307">
        <v>1</v>
      </c>
      <c r="AP94" s="317"/>
      <c r="AQ94" s="186"/>
      <c r="AR94" s="319"/>
      <c r="AS94" s="281"/>
      <c r="AT94" s="215"/>
      <c r="AU94" s="167"/>
      <c r="AV94" s="167"/>
      <c r="AW94" s="244"/>
      <c r="AX94" s="216"/>
      <c r="AY94" s="168"/>
      <c r="AZ94" s="168"/>
      <c r="BA94" s="168"/>
      <c r="BB94" s="168"/>
      <c r="BC94" s="168"/>
      <c r="BD94" s="3"/>
      <c r="BE94" s="422"/>
      <c r="BF94" s="423"/>
      <c r="BG94" s="422"/>
      <c r="BH94" s="419"/>
      <c r="BI94" s="22"/>
      <c r="BJ94" s="424"/>
      <c r="BK94" s="425"/>
      <c r="BL94" s="2"/>
      <c r="BM94" s="2"/>
    </row>
    <row r="95" spans="1:65" s="1" customFormat="1" ht="26.25" customHeight="1" thickBot="1">
      <c r="A95" s="421">
        <v>63</v>
      </c>
      <c r="B95" s="422" t="str">
        <f>VLOOKUP("あやめ-"&amp;A95&amp;"-A",'選手データ（あやめ）'!E:L,4,0)</f>
        <v>堀井幸枝</v>
      </c>
      <c r="C95" s="423" t="s">
        <v>87</v>
      </c>
      <c r="D95" s="422" t="str">
        <f>VLOOKUP("あやめ-"&amp;A95&amp;"-B",'選手データ（あやめ）'!E:L,4,0)</f>
        <v>落合瑪麗瑛</v>
      </c>
      <c r="E95" s="419" t="s">
        <v>88</v>
      </c>
      <c r="F95" s="23" t="str">
        <f>VLOOKUP("あやめ-"&amp;A95&amp;"-A",'選手データ（あやめ）'!E:L,8,0)</f>
        <v>滋賀</v>
      </c>
      <c r="G95" s="424" t="s">
        <v>89</v>
      </c>
      <c r="H95" s="3"/>
      <c r="I95" s="274"/>
      <c r="J95" s="274"/>
      <c r="K95" s="292"/>
      <c r="L95" s="271"/>
      <c r="M95" s="293"/>
      <c r="N95" s="293"/>
      <c r="O95" s="274"/>
      <c r="P95" s="293"/>
      <c r="Q95" s="277"/>
      <c r="R95" s="283"/>
      <c r="S95" s="277"/>
      <c r="T95" s="277"/>
      <c r="U95" s="277"/>
      <c r="V95" s="277"/>
      <c r="W95" s="277"/>
      <c r="X95" s="4"/>
      <c r="Y95" s="422"/>
      <c r="Z95" s="423"/>
      <c r="AA95" s="422"/>
      <c r="AB95" s="419"/>
      <c r="AC95" s="23"/>
      <c r="AD95" s="424"/>
      <c r="AE95" s="425"/>
      <c r="AF95" s="421">
        <v>148</v>
      </c>
      <c r="AG95" s="15"/>
      <c r="AH95" s="422" t="str">
        <f>VLOOKUP("あやめ-"&amp;AF95&amp;"-A",'選手データ（あやめ）'!E:L,4,0)</f>
        <v>阿部淳子</v>
      </c>
      <c r="AI95" s="423" t="s">
        <v>87</v>
      </c>
      <c r="AJ95" s="422" t="str">
        <f>VLOOKUP("あやめ-"&amp;AF95&amp;"-B",'選手データ（あやめ）'!E:L,4,0)</f>
        <v>村上久美子</v>
      </c>
      <c r="AK95" s="419" t="s">
        <v>88</v>
      </c>
      <c r="AL95" s="420" t="str">
        <f>VLOOKUP("あやめ-"&amp;AF95&amp;"-A",'選手データ（あやめ）'!E:L,8,0)</f>
        <v>愛媛</v>
      </c>
      <c r="AM95" s="424" t="s">
        <v>89</v>
      </c>
      <c r="AN95" s="7"/>
      <c r="AO95" s="211"/>
      <c r="AP95" s="211"/>
      <c r="AQ95" s="226"/>
      <c r="AR95" s="227"/>
      <c r="AS95" s="183"/>
      <c r="AT95" s="215"/>
      <c r="AU95" s="167"/>
      <c r="AV95" s="167"/>
      <c r="AW95" s="244"/>
      <c r="AX95" s="216"/>
      <c r="AY95" s="168"/>
      <c r="AZ95" s="168"/>
      <c r="BA95" s="168"/>
      <c r="BB95" s="168"/>
      <c r="BC95" s="168"/>
      <c r="BD95" s="4"/>
      <c r="BE95" s="422"/>
      <c r="BF95" s="423"/>
      <c r="BG95" s="422"/>
      <c r="BH95" s="419"/>
      <c r="BI95" s="21"/>
      <c r="BJ95" s="424"/>
      <c r="BK95" s="425"/>
      <c r="BL95" s="2"/>
      <c r="BM95" s="2"/>
    </row>
    <row r="96" spans="1:65" s="1" customFormat="1" ht="26.25" customHeight="1" thickBot="1" thickTop="1">
      <c r="A96" s="421"/>
      <c r="B96" s="422"/>
      <c r="C96" s="423"/>
      <c r="D96" s="422"/>
      <c r="E96" s="419"/>
      <c r="F96" s="24" t="str">
        <f>IF(VLOOKUP("あやめ-"&amp;A95&amp;"-B",'選手データ（あやめ）'!E:L,8,0)=F95,"",VLOOKUP("あやめ-"&amp;A95&amp;"-B",'選手データ（あやめ）'!E:L,8,0))</f>
        <v>京都</v>
      </c>
      <c r="G96" s="424"/>
      <c r="H96" s="3"/>
      <c r="I96" s="317"/>
      <c r="J96" s="307">
        <v>1</v>
      </c>
      <c r="K96" s="307"/>
      <c r="L96" s="307">
        <v>0</v>
      </c>
      <c r="M96" s="293"/>
      <c r="N96" s="293"/>
      <c r="O96" s="274"/>
      <c r="P96" s="293"/>
      <c r="Q96" s="277"/>
      <c r="R96" s="283"/>
      <c r="S96" s="277"/>
      <c r="T96" s="277"/>
      <c r="U96" s="277"/>
      <c r="V96" s="277"/>
      <c r="W96" s="277"/>
      <c r="X96" s="3"/>
      <c r="Y96" s="422"/>
      <c r="Z96" s="423"/>
      <c r="AA96" s="422"/>
      <c r="AB96" s="419"/>
      <c r="AC96" s="24"/>
      <c r="AD96" s="424"/>
      <c r="AE96" s="425"/>
      <c r="AF96" s="421"/>
      <c r="AG96" s="15"/>
      <c r="AH96" s="422"/>
      <c r="AI96" s="423"/>
      <c r="AJ96" s="422"/>
      <c r="AK96" s="419"/>
      <c r="AL96" s="420">
        <f>IF(VLOOKUP("あやめ-"&amp;AF95&amp;"-B",'選手データ（あやめ）'!E:L,8,0)=AL95,"",VLOOKUP("あやめ-"&amp;AF95&amp;"-B",'選手データ（あやめ）'!E:L,8,0))</f>
      </c>
      <c r="AM96" s="424"/>
      <c r="AN96" s="7"/>
      <c r="AO96" s="167"/>
      <c r="AP96" s="197" t="s">
        <v>802</v>
      </c>
      <c r="AQ96" s="197"/>
      <c r="AR96" s="197" t="s">
        <v>802</v>
      </c>
      <c r="AS96" s="183"/>
      <c r="AT96" s="227"/>
      <c r="AU96" s="167"/>
      <c r="AV96" s="167"/>
      <c r="AW96" s="244"/>
      <c r="AX96" s="216"/>
      <c r="AY96" s="168"/>
      <c r="AZ96" s="168"/>
      <c r="BA96" s="168"/>
      <c r="BB96" s="168"/>
      <c r="BC96" s="168"/>
      <c r="BD96" s="3"/>
      <c r="BE96" s="422"/>
      <c r="BF96" s="423"/>
      <c r="BG96" s="422"/>
      <c r="BH96" s="419"/>
      <c r="BI96" s="22"/>
      <c r="BJ96" s="424"/>
      <c r="BK96" s="425"/>
      <c r="BL96" s="2"/>
      <c r="BM96" s="2"/>
    </row>
    <row r="97" spans="1:63" s="1" customFormat="1" ht="26.25" customHeight="1" thickBot="1" thickTop="1">
      <c r="A97" s="421">
        <v>64</v>
      </c>
      <c r="B97" s="422" t="str">
        <f>VLOOKUP("あやめ-"&amp;A97&amp;"-A",'選手データ（あやめ）'!E:L,4,0)</f>
        <v>門田世津子</v>
      </c>
      <c r="C97" s="423" t="s">
        <v>87</v>
      </c>
      <c r="D97" s="422" t="str">
        <f>VLOOKUP("あやめ-"&amp;A97&amp;"-B",'選手データ（あやめ）'!E:L,4,0)</f>
        <v>和田正子</v>
      </c>
      <c r="E97" s="419" t="s">
        <v>88</v>
      </c>
      <c r="F97" s="420" t="str">
        <f>VLOOKUP("あやめ-"&amp;A97&amp;"-A",'選手データ（あやめ）'!E:L,8,0)</f>
        <v>福岡</v>
      </c>
      <c r="G97" s="424" t="s">
        <v>89</v>
      </c>
      <c r="H97" s="3"/>
      <c r="I97" s="342" t="s">
        <v>802</v>
      </c>
      <c r="J97" s="342"/>
      <c r="K97" s="342"/>
      <c r="L97" s="342" t="s">
        <v>802</v>
      </c>
      <c r="M97" s="354"/>
      <c r="N97" s="355" t="s">
        <v>802</v>
      </c>
      <c r="O97" s="344"/>
      <c r="P97" s="293"/>
      <c r="Q97" s="277"/>
      <c r="R97" s="283"/>
      <c r="S97" s="277"/>
      <c r="T97" s="346" t="s">
        <v>802</v>
      </c>
      <c r="U97" s="346"/>
      <c r="V97" s="346"/>
      <c r="W97" s="346" t="s">
        <v>802</v>
      </c>
      <c r="X97" s="4"/>
      <c r="Y97" s="422" t="str">
        <f>VLOOKUP("あやめ-"&amp;AE97&amp;"-A",'選手データ（あやめ）'!E:L,4,0)</f>
        <v>若松澄子</v>
      </c>
      <c r="Z97" s="423" t="s">
        <v>76</v>
      </c>
      <c r="AA97" s="422" t="str">
        <f>VLOOKUP("あやめ-"&amp;AE97&amp;"-B",'選手データ（あやめ）'!E:L,4,0)</f>
        <v>佐々木公子</v>
      </c>
      <c r="AB97" s="419" t="s">
        <v>77</v>
      </c>
      <c r="AC97" s="23" t="str">
        <f>VLOOKUP("あやめ-"&amp;AE97&amp;"-A",'選手データ（あやめ）'!E:L,8,0)</f>
        <v>秋田</v>
      </c>
      <c r="AD97" s="424" t="s">
        <v>78</v>
      </c>
      <c r="AE97" s="425">
        <v>85</v>
      </c>
      <c r="AF97" s="421">
        <v>149</v>
      </c>
      <c r="AG97" s="15"/>
      <c r="AH97" s="422" t="str">
        <f>VLOOKUP("あやめ-"&amp;AF97&amp;"-A",'選手データ（あやめ）'!E:L,4,0)</f>
        <v>八谷摩里</v>
      </c>
      <c r="AI97" s="423" t="s">
        <v>87</v>
      </c>
      <c r="AJ97" s="422" t="str">
        <f>VLOOKUP("あやめ-"&amp;AF97&amp;"-B",'選手データ（あやめ）'!E:L,4,0)</f>
        <v>中原孝子</v>
      </c>
      <c r="AK97" s="419" t="s">
        <v>88</v>
      </c>
      <c r="AL97" s="420" t="str">
        <f>VLOOKUP("あやめ-"&amp;AF97&amp;"-A",'選手データ（あやめ）'!E:L,8,0)</f>
        <v>広島</v>
      </c>
      <c r="AM97" s="424" t="s">
        <v>89</v>
      </c>
      <c r="AN97" s="7"/>
      <c r="AO97" s="211" t="s">
        <v>802</v>
      </c>
      <c r="AP97" s="211"/>
      <c r="AQ97" s="211"/>
      <c r="AR97" s="211" t="s">
        <v>802</v>
      </c>
      <c r="AS97" s="215"/>
      <c r="AT97" s="234" t="s">
        <v>802</v>
      </c>
      <c r="AU97" s="167"/>
      <c r="AV97" s="167"/>
      <c r="AW97" s="244"/>
      <c r="AX97" s="216"/>
      <c r="AY97" s="168"/>
      <c r="AZ97" s="168"/>
      <c r="BA97" s="218" t="s">
        <v>802</v>
      </c>
      <c r="BB97" s="218"/>
      <c r="BC97" s="218" t="s">
        <v>802</v>
      </c>
      <c r="BD97" s="4"/>
      <c r="BE97" s="422" t="str">
        <f>VLOOKUP("あやめ-"&amp;BK97&amp;"-A",'選手データ（あやめ）'!E:L,4,0)</f>
        <v>木暮道子</v>
      </c>
      <c r="BF97" s="423" t="s">
        <v>76</v>
      </c>
      <c r="BG97" s="422" t="str">
        <f>VLOOKUP("あやめ-"&amp;BK97&amp;"-B",'選手データ（あやめ）'!E:L,4,0)</f>
        <v>村上久仁子</v>
      </c>
      <c r="BH97" s="419" t="s">
        <v>77</v>
      </c>
      <c r="BI97" s="420" t="str">
        <f>VLOOKUP("あやめ-"&amp;BK97&amp;"-A",'選手データ（あやめ）'!E:L,8,0)</f>
        <v>埼玉</v>
      </c>
      <c r="BJ97" s="424" t="s">
        <v>78</v>
      </c>
      <c r="BK97" s="425">
        <v>170</v>
      </c>
    </row>
    <row r="98" spans="1:63" s="1" customFormat="1" ht="26.25" customHeight="1" thickTop="1">
      <c r="A98" s="421"/>
      <c r="B98" s="422"/>
      <c r="C98" s="423"/>
      <c r="D98" s="422"/>
      <c r="E98" s="419"/>
      <c r="F98" s="420">
        <f>IF(VLOOKUP("あやめ-"&amp;A97&amp;"-B",'選手データ（あやめ）'!E:L,8,0)=F97,"",VLOOKUP("あやめ-"&amp;A97&amp;"-B",'選手データ（あやめ）'!E:L,8,0))</f>
      </c>
      <c r="G98" s="424"/>
      <c r="H98" s="3"/>
      <c r="I98" s="281"/>
      <c r="J98" s="274"/>
      <c r="K98" s="274"/>
      <c r="L98" s="282"/>
      <c r="M98" s="281"/>
      <c r="N98" s="274"/>
      <c r="O98" s="274"/>
      <c r="P98" s="293"/>
      <c r="Q98" s="277"/>
      <c r="R98" s="283"/>
      <c r="S98" s="283"/>
      <c r="T98" s="277"/>
      <c r="U98" s="277"/>
      <c r="V98" s="284"/>
      <c r="W98" s="277"/>
      <c r="X98" s="3"/>
      <c r="Y98" s="422"/>
      <c r="Z98" s="423"/>
      <c r="AA98" s="422"/>
      <c r="AB98" s="419"/>
      <c r="AC98" s="24" t="str">
        <f>IF(VLOOKUP("あやめ-"&amp;AE97&amp;"-B",'選手データ（あやめ）'!E:L,8,0)=AC97,"",VLOOKUP("あやめ-"&amp;AE97&amp;"-B",'選手データ（あやめ）'!E:L,8,0))</f>
        <v>岩手</v>
      </c>
      <c r="AD98" s="424"/>
      <c r="AE98" s="425"/>
      <c r="AF98" s="421"/>
      <c r="AG98" s="15"/>
      <c r="AH98" s="422"/>
      <c r="AI98" s="423"/>
      <c r="AJ98" s="422"/>
      <c r="AK98" s="419"/>
      <c r="AL98" s="420">
        <f>IF(VLOOKUP("あやめ-"&amp;AF97&amp;"-B",'選手データ（あやめ）'!E:L,8,0)=AL97,"",VLOOKUP("あやめ-"&amp;AF97&amp;"-B",'選手データ（あやめ）'!E:L,8,0))</f>
      </c>
      <c r="AM98" s="424"/>
      <c r="AN98" s="7"/>
      <c r="AO98" s="167"/>
      <c r="AP98" s="190"/>
      <c r="AQ98" s="167"/>
      <c r="AR98" s="212"/>
      <c r="AS98" s="215"/>
      <c r="AT98" s="167"/>
      <c r="AU98" s="167"/>
      <c r="AV98" s="167"/>
      <c r="AW98" s="244"/>
      <c r="AX98" s="216"/>
      <c r="AY98" s="168"/>
      <c r="AZ98" s="243"/>
      <c r="BA98" s="168"/>
      <c r="BB98" s="168"/>
      <c r="BC98" s="172"/>
      <c r="BD98" s="3"/>
      <c r="BE98" s="422"/>
      <c r="BF98" s="423"/>
      <c r="BG98" s="422"/>
      <c r="BH98" s="419"/>
      <c r="BI98" s="420">
        <f>IF(VLOOKUP("あやめ-"&amp;BK97&amp;"-B",'選手データ（あやめ）'!E:L,8,0)=BI97,"",VLOOKUP("あやめ-"&amp;BK97&amp;"-B",'選手データ（あやめ）'!E:L,8,0))</f>
      </c>
      <c r="BJ98" s="424"/>
      <c r="BK98" s="425"/>
    </row>
    <row r="99" spans="1:63" s="1" customFormat="1" ht="26.25" customHeight="1" thickBot="1">
      <c r="A99" s="421">
        <v>65</v>
      </c>
      <c r="B99" s="422" t="str">
        <f>VLOOKUP("あやめ-"&amp;A99&amp;"-A",'選手データ（あやめ）'!E:L,4,0)</f>
        <v>室山久子</v>
      </c>
      <c r="C99" s="423" t="s">
        <v>87</v>
      </c>
      <c r="D99" s="422" t="str">
        <f>VLOOKUP("あやめ-"&amp;A99&amp;"-B",'選手データ（あやめ）'!E:L,4,0)</f>
        <v>村尾廣子</v>
      </c>
      <c r="E99" s="419" t="s">
        <v>88</v>
      </c>
      <c r="F99" s="420" t="str">
        <f>VLOOKUP("あやめ-"&amp;A99&amp;"-A",'選手データ（あやめ）'!E:L,8,0)</f>
        <v>大阪</v>
      </c>
      <c r="G99" s="424" t="s">
        <v>89</v>
      </c>
      <c r="H99" s="3"/>
      <c r="I99" s="271"/>
      <c r="J99" s="272">
        <v>3</v>
      </c>
      <c r="K99" s="272"/>
      <c r="L99" s="285"/>
      <c r="M99" s="441"/>
      <c r="N99" s="274"/>
      <c r="O99" s="274"/>
      <c r="P99" s="293"/>
      <c r="Q99" s="277"/>
      <c r="R99" s="283"/>
      <c r="S99" s="276"/>
      <c r="T99" s="287"/>
      <c r="U99" s="287"/>
      <c r="V99" s="288">
        <v>1</v>
      </c>
      <c r="W99" s="287"/>
      <c r="X99" s="4"/>
      <c r="Y99" s="19" t="s">
        <v>856</v>
      </c>
      <c r="Z99" s="422" t="s">
        <v>76</v>
      </c>
      <c r="AA99" s="422" t="s">
        <v>858</v>
      </c>
      <c r="AB99" s="419" t="s">
        <v>77</v>
      </c>
      <c r="AC99" s="23" t="str">
        <f>VLOOKUP("あやめ-"&amp;AE99&amp;"-A",'選手データ（あやめ）'!E:L,8,0)</f>
        <v>兵庫</v>
      </c>
      <c r="AD99" s="424" t="s">
        <v>78</v>
      </c>
      <c r="AE99" s="425">
        <v>86</v>
      </c>
      <c r="AF99" s="421">
        <v>150</v>
      </c>
      <c r="AG99" s="15"/>
      <c r="AH99" s="422" t="str">
        <f>VLOOKUP("あやめ-"&amp;AF99&amp;"-A",'選手データ（あやめ）'!E:L,4,0)</f>
        <v>澤井久美子</v>
      </c>
      <c r="AI99" s="423" t="s">
        <v>87</v>
      </c>
      <c r="AJ99" s="422" t="str">
        <f>VLOOKUP("あやめ-"&amp;AF99&amp;"-B",'選手データ（あやめ）'!E:L,4,0)</f>
        <v>桐村恵子</v>
      </c>
      <c r="AK99" s="419" t="s">
        <v>88</v>
      </c>
      <c r="AL99" s="420" t="str">
        <f>VLOOKUP("あやめ-"&amp;AF99&amp;"-A",'選手データ（あやめ）'!E:L,8,0)</f>
        <v>京都</v>
      </c>
      <c r="AM99" s="424" t="s">
        <v>89</v>
      </c>
      <c r="AN99" s="7"/>
      <c r="AO99" s="272"/>
      <c r="AP99" s="292">
        <v>1</v>
      </c>
      <c r="AQ99" s="170"/>
      <c r="AR99" s="213"/>
      <c r="AS99" s="228"/>
      <c r="AT99" s="167"/>
      <c r="AU99" s="167"/>
      <c r="AV99" s="167"/>
      <c r="AW99" s="244"/>
      <c r="AX99" s="216"/>
      <c r="AY99" s="217"/>
      <c r="AZ99" s="244"/>
      <c r="BA99" s="171"/>
      <c r="BB99" s="171" t="s">
        <v>802</v>
      </c>
      <c r="BC99" s="175"/>
      <c r="BD99" s="4"/>
      <c r="BE99" s="422" t="str">
        <f>VLOOKUP("あやめ-"&amp;BK99&amp;"-A",'選手データ（あやめ）'!E:L,4,0)</f>
        <v>芦田洋子</v>
      </c>
      <c r="BF99" s="423" t="s">
        <v>76</v>
      </c>
      <c r="BG99" s="422" t="str">
        <f>VLOOKUP("あやめ-"&amp;BK99&amp;"-B",'選手データ（あやめ）'!E:L,4,0)</f>
        <v>伊藤好乃</v>
      </c>
      <c r="BH99" s="419" t="s">
        <v>77</v>
      </c>
      <c r="BI99" s="420" t="str">
        <f>VLOOKUP("あやめ-"&amp;BK99&amp;"-A",'選手データ（あやめ）'!E:L,8,0)</f>
        <v>兵庫</v>
      </c>
      <c r="BJ99" s="424" t="s">
        <v>78</v>
      </c>
      <c r="BK99" s="425">
        <v>171</v>
      </c>
    </row>
    <row r="100" spans="1:63" s="1" customFormat="1" ht="26.25" customHeight="1" thickTop="1">
      <c r="A100" s="421"/>
      <c r="B100" s="422"/>
      <c r="C100" s="423"/>
      <c r="D100" s="422"/>
      <c r="E100" s="419"/>
      <c r="F100" s="420">
        <f>IF(VLOOKUP("あやめ-"&amp;A99&amp;"-B",'選手データ（あやめ）'!E:L,8,0)=F99,"",VLOOKUP("あやめ-"&amp;A99&amp;"-B",'選手データ（あやめ）'!E:L,8,0))</f>
      </c>
      <c r="G100" s="424"/>
      <c r="H100" s="3"/>
      <c r="I100" s="307">
        <v>1</v>
      </c>
      <c r="J100" s="307"/>
      <c r="K100" s="275"/>
      <c r="L100" s="289"/>
      <c r="M100" s="442">
        <v>1</v>
      </c>
      <c r="N100" s="274"/>
      <c r="O100" s="274"/>
      <c r="P100" s="293"/>
      <c r="Q100" s="277"/>
      <c r="R100" s="277"/>
      <c r="S100" s="350" t="s">
        <v>802</v>
      </c>
      <c r="T100" s="290"/>
      <c r="U100" s="297"/>
      <c r="V100" s="277"/>
      <c r="W100" s="278">
        <v>0</v>
      </c>
      <c r="X100" s="3"/>
      <c r="Y100" s="353" t="s">
        <v>857</v>
      </c>
      <c r="Z100" s="422"/>
      <c r="AA100" s="422"/>
      <c r="AB100" s="419"/>
      <c r="AC100" s="24" t="s">
        <v>859</v>
      </c>
      <c r="AD100" s="424"/>
      <c r="AE100" s="425"/>
      <c r="AF100" s="421"/>
      <c r="AG100" s="15"/>
      <c r="AH100" s="422"/>
      <c r="AI100" s="423"/>
      <c r="AJ100" s="422"/>
      <c r="AK100" s="419"/>
      <c r="AL100" s="420">
        <f>IF(VLOOKUP("あやめ-"&amp;AF99&amp;"-B",'選手データ（あやめ）'!E:L,8,0)=AL99,"",VLOOKUP("あやめ-"&amp;AF99&amp;"-B",'選手データ（あやめ）'!E:L,8,0))</f>
      </c>
      <c r="AM100" s="424"/>
      <c r="AN100" s="7"/>
      <c r="AO100" s="273">
        <v>0</v>
      </c>
      <c r="AP100" s="273"/>
      <c r="AQ100" s="186"/>
      <c r="AR100" s="187"/>
      <c r="AS100" s="197" t="s">
        <v>802</v>
      </c>
      <c r="AT100" s="167"/>
      <c r="AU100" s="167"/>
      <c r="AV100" s="167"/>
      <c r="AW100" s="244"/>
      <c r="AX100" s="168"/>
      <c r="AY100" s="188" t="s">
        <v>802</v>
      </c>
      <c r="AZ100" s="291"/>
      <c r="BA100" s="296"/>
      <c r="BB100" s="291"/>
      <c r="BC100" s="300">
        <v>0</v>
      </c>
      <c r="BD100" s="3"/>
      <c r="BE100" s="422"/>
      <c r="BF100" s="423"/>
      <c r="BG100" s="422"/>
      <c r="BH100" s="419"/>
      <c r="BI100" s="420">
        <f>IF(VLOOKUP("あやめ-"&amp;BK99&amp;"-B",'選手データ（あやめ）'!E:L,8,0)=BI99,"",VLOOKUP("あやめ-"&amp;BK99&amp;"-B",'選手データ（あやめ）'!E:L,8,0))</f>
      </c>
      <c r="BJ100" s="424"/>
      <c r="BK100" s="425"/>
    </row>
    <row r="101" spans="1:63" s="1" customFormat="1" ht="26.25" customHeight="1">
      <c r="A101" s="421">
        <v>66</v>
      </c>
      <c r="B101" s="422" t="str">
        <f>VLOOKUP("あやめ-"&amp;A101&amp;"-A",'選手データ（あやめ）'!E:L,4,0)</f>
        <v>久下光枝</v>
      </c>
      <c r="C101" s="423" t="s">
        <v>87</v>
      </c>
      <c r="D101" s="422" t="str">
        <f>VLOOKUP("あやめ-"&amp;A101&amp;"-B",'選手データ（あやめ）'!E:L,4,0)</f>
        <v>中谷順子</v>
      </c>
      <c r="E101" s="419" t="s">
        <v>88</v>
      </c>
      <c r="F101" s="23" t="str">
        <f>VLOOKUP("あやめ-"&amp;A101&amp;"-A",'選手データ（あやめ）'!E:L,8,0)</f>
        <v>東京</v>
      </c>
      <c r="G101" s="424" t="s">
        <v>89</v>
      </c>
      <c r="H101" s="3"/>
      <c r="I101" s="274"/>
      <c r="J101" s="274"/>
      <c r="K101" s="292"/>
      <c r="L101" s="271"/>
      <c r="M101" s="274"/>
      <c r="N101" s="274"/>
      <c r="O101" s="274"/>
      <c r="P101" s="293"/>
      <c r="Q101" s="277"/>
      <c r="R101" s="277"/>
      <c r="S101" s="277"/>
      <c r="T101" s="294"/>
      <c r="U101" s="288"/>
      <c r="V101" s="287"/>
      <c r="W101" s="287"/>
      <c r="X101" s="4"/>
      <c r="Y101" s="422" t="str">
        <f>VLOOKUP("あやめ-"&amp;AE101&amp;"-A",'選手データ（あやめ）'!E:L,4,0)</f>
        <v>脇坂芳枝</v>
      </c>
      <c r="Z101" s="423" t="s">
        <v>76</v>
      </c>
      <c r="AA101" s="422" t="str">
        <f>VLOOKUP("あやめ-"&amp;AE101&amp;"-B",'選手データ（あやめ）'!E:L,4,0)</f>
        <v>松浦智恵子</v>
      </c>
      <c r="AB101" s="419" t="s">
        <v>77</v>
      </c>
      <c r="AC101" s="420" t="str">
        <f>VLOOKUP("あやめ-"&amp;AE101&amp;"-A",'選手データ（あやめ）'!E:L,8,0)</f>
        <v>広島</v>
      </c>
      <c r="AD101" s="424" t="s">
        <v>78</v>
      </c>
      <c r="AE101" s="425">
        <v>87</v>
      </c>
      <c r="AF101" s="421">
        <v>151</v>
      </c>
      <c r="AG101" s="15"/>
      <c r="AH101" s="422" t="str">
        <f>VLOOKUP("あやめ-"&amp;AF101&amp;"-A",'選手データ（あやめ）'!E:L,4,0)</f>
        <v>井桝幸子</v>
      </c>
      <c r="AI101" s="423" t="s">
        <v>87</v>
      </c>
      <c r="AJ101" s="422" t="str">
        <f>VLOOKUP("あやめ-"&amp;AF101&amp;"-B",'選手データ（あやめ）'!E:L,4,0)</f>
        <v>小田絹子</v>
      </c>
      <c r="AK101" s="419" t="s">
        <v>88</v>
      </c>
      <c r="AL101" s="420" t="str">
        <f>VLOOKUP("あやめ-"&amp;AF101&amp;"-A",'選手データ（あやめ）'!E:L,8,0)</f>
        <v>北海道</v>
      </c>
      <c r="AM101" s="424" t="s">
        <v>89</v>
      </c>
      <c r="AN101" s="7"/>
      <c r="AO101" s="170"/>
      <c r="AP101" s="170"/>
      <c r="AQ101" s="184"/>
      <c r="AR101" s="169"/>
      <c r="AS101" s="167"/>
      <c r="AT101" s="167"/>
      <c r="AU101" s="167"/>
      <c r="AV101" s="167"/>
      <c r="AW101" s="244"/>
      <c r="AX101" s="168"/>
      <c r="AY101" s="168"/>
      <c r="AZ101" s="294"/>
      <c r="BA101" s="287"/>
      <c r="BB101" s="294"/>
      <c r="BC101" s="287"/>
      <c r="BD101" s="4"/>
      <c r="BE101" s="422" t="str">
        <f>VLOOKUP("あやめ-"&amp;BK101&amp;"-A",'選手データ（あやめ）'!E:L,4,0)</f>
        <v>鈴木康子</v>
      </c>
      <c r="BF101" s="423" t="s">
        <v>76</v>
      </c>
      <c r="BG101" s="422" t="str">
        <f>VLOOKUP("あやめ-"&amp;BK101&amp;"-B",'選手データ（あやめ）'!E:L,4,0)</f>
        <v>樋口テル子</v>
      </c>
      <c r="BH101" s="419" t="s">
        <v>77</v>
      </c>
      <c r="BI101" s="420" t="str">
        <f>VLOOKUP("あやめ-"&amp;BK101&amp;"-A",'選手データ（あやめ）'!E:L,8,0)</f>
        <v>香川</v>
      </c>
      <c r="BJ101" s="424" t="s">
        <v>78</v>
      </c>
      <c r="BK101" s="425">
        <v>172</v>
      </c>
    </row>
    <row r="102" spans="1:63" s="1" customFormat="1" ht="26.25" customHeight="1">
      <c r="A102" s="421"/>
      <c r="B102" s="422"/>
      <c r="C102" s="423"/>
      <c r="D102" s="422"/>
      <c r="E102" s="419"/>
      <c r="F102" s="24" t="str">
        <f>IF(VLOOKUP("あやめ-"&amp;A101&amp;"-B",'選手データ（あやめ）'!E:L,8,0)=F101,"",VLOOKUP("あやめ-"&amp;A101&amp;"-B",'選手データ（あやめ）'!E:L,8,0))</f>
        <v>埼玉</v>
      </c>
      <c r="G102" s="424"/>
      <c r="H102" s="3"/>
      <c r="I102" s="317"/>
      <c r="J102" s="255" t="s">
        <v>802</v>
      </c>
      <c r="K102" s="307"/>
      <c r="L102" s="307">
        <v>3</v>
      </c>
      <c r="M102" s="274"/>
      <c r="N102" s="274"/>
      <c r="O102" s="274"/>
      <c r="P102" s="293"/>
      <c r="Q102" s="277"/>
      <c r="R102" s="277"/>
      <c r="S102" s="277"/>
      <c r="T102" s="278">
        <v>0</v>
      </c>
      <c r="U102" s="278"/>
      <c r="V102" s="350" t="s">
        <v>802</v>
      </c>
      <c r="W102" s="277"/>
      <c r="X102" s="3"/>
      <c r="Y102" s="422"/>
      <c r="Z102" s="423"/>
      <c r="AA102" s="422"/>
      <c r="AB102" s="419"/>
      <c r="AC102" s="420">
        <f>IF(VLOOKUP("あやめ-"&amp;AE101&amp;"-B",'選手データ（あやめ）'!E:L,8,0)=AC101,"",VLOOKUP("あやめ-"&amp;AE101&amp;"-B",'選手データ（あやめ）'!E:L,8,0))</f>
      </c>
      <c r="AD102" s="424"/>
      <c r="AE102" s="425"/>
      <c r="AF102" s="421"/>
      <c r="AG102" s="15"/>
      <c r="AH102" s="422"/>
      <c r="AI102" s="423"/>
      <c r="AJ102" s="422"/>
      <c r="AK102" s="419"/>
      <c r="AL102" s="420">
        <f>IF(VLOOKUP("あやめ-"&amp;AF101&amp;"-B",'選手データ（あやめ）'!E:L,8,0)=AL101,"",VLOOKUP("あやめ-"&amp;AF101&amp;"-B",'選手データ（あやめ）'!E:L,8,0))</f>
      </c>
      <c r="AM102" s="424"/>
      <c r="AN102" s="7"/>
      <c r="AO102" s="167"/>
      <c r="AP102" s="197" t="s">
        <v>802</v>
      </c>
      <c r="AQ102" s="197"/>
      <c r="AR102" s="273">
        <v>0</v>
      </c>
      <c r="AS102" s="197"/>
      <c r="AT102" s="167"/>
      <c r="AU102" s="167"/>
      <c r="AV102" s="167"/>
      <c r="AW102" s="244"/>
      <c r="AX102" s="168"/>
      <c r="AY102" s="168"/>
      <c r="AZ102" s="278">
        <v>0</v>
      </c>
      <c r="BA102" s="278"/>
      <c r="BB102" s="278">
        <v>0</v>
      </c>
      <c r="BC102" s="277"/>
      <c r="BD102" s="3"/>
      <c r="BE102" s="422"/>
      <c r="BF102" s="423"/>
      <c r="BG102" s="422"/>
      <c r="BH102" s="419"/>
      <c r="BI102" s="420">
        <f>IF(VLOOKUP("あやめ-"&amp;BK101&amp;"-B",'選手データ（あやめ）'!E:L,8,0)=BI101,"",VLOOKUP("あやめ-"&amp;BK101&amp;"-B",'選手データ（あやめ）'!E:L,8,0))</f>
      </c>
      <c r="BJ102" s="424"/>
      <c r="BK102" s="425"/>
    </row>
    <row r="103" spans="1:65" ht="30" customHeight="1">
      <c r="A103" s="6"/>
      <c r="L103" s="274"/>
      <c r="M103" s="274"/>
      <c r="P103" s="293"/>
      <c r="AE103" s="7"/>
      <c r="AF103" s="7"/>
      <c r="AG103" s="7"/>
      <c r="AR103" s="167"/>
      <c r="AS103" s="167"/>
      <c r="AW103" s="244"/>
      <c r="BL103" s="9"/>
      <c r="BM103" s="9"/>
    </row>
    <row r="104" spans="12:45" ht="17.25" customHeight="1">
      <c r="L104" s="274"/>
      <c r="M104" s="274"/>
      <c r="AE104" s="7"/>
      <c r="AR104" s="167"/>
      <c r="AS104" s="167"/>
    </row>
    <row r="105" spans="12:45" ht="17.25">
      <c r="L105" s="274"/>
      <c r="M105" s="274"/>
      <c r="AE105" s="7"/>
      <c r="AR105" s="167"/>
      <c r="AS105" s="167"/>
    </row>
    <row r="108" spans="57:63" ht="17.25">
      <c r="BE108" s="422"/>
      <c r="BF108" s="423"/>
      <c r="BG108" s="422"/>
      <c r="BH108" s="419"/>
      <c r="BI108" s="420"/>
      <c r="BJ108" s="424"/>
      <c r="BK108" s="425"/>
    </row>
    <row r="109" spans="57:63" ht="17.25">
      <c r="BE109" s="422"/>
      <c r="BF109" s="423"/>
      <c r="BG109" s="422"/>
      <c r="BH109" s="419"/>
      <c r="BI109" s="420"/>
      <c r="BJ109" s="424"/>
      <c r="BK109" s="425"/>
    </row>
    <row r="111" spans="25:63" ht="34.5" customHeight="1">
      <c r="Y111" s="422"/>
      <c r="Z111" s="423"/>
      <c r="AA111" s="422"/>
      <c r="AB111" s="419"/>
      <c r="AC111" s="420"/>
      <c r="AD111" s="424"/>
      <c r="AE111" s="425"/>
      <c r="AH111" s="422"/>
      <c r="AI111" s="423"/>
      <c r="AJ111" s="422"/>
      <c r="AK111" s="419"/>
      <c r="AL111" s="21"/>
      <c r="AM111" s="424"/>
      <c r="AN111" s="425"/>
      <c r="BE111" s="422"/>
      <c r="BF111" s="423"/>
      <c r="BG111" s="422"/>
      <c r="BH111" s="419"/>
      <c r="BI111" s="21"/>
      <c r="BJ111" s="424"/>
      <c r="BK111" s="425"/>
    </row>
    <row r="112" spans="25:63" ht="17.25" customHeight="1">
      <c r="Y112" s="422"/>
      <c r="Z112" s="423"/>
      <c r="AA112" s="422"/>
      <c r="AB112" s="419"/>
      <c r="AC112" s="420"/>
      <c r="AD112" s="424"/>
      <c r="AE112" s="425"/>
      <c r="AH112" s="422"/>
      <c r="AI112" s="423"/>
      <c r="AJ112" s="422"/>
      <c r="AK112" s="419"/>
      <c r="AL112" s="22"/>
      <c r="AM112" s="424"/>
      <c r="AN112" s="425"/>
      <c r="BE112" s="422"/>
      <c r="BF112" s="423"/>
      <c r="BG112" s="422"/>
      <c r="BH112" s="419"/>
      <c r="BI112" s="22"/>
      <c r="BJ112" s="424"/>
      <c r="BK112" s="425"/>
    </row>
    <row r="113" spans="25:63" ht="17.25" customHeight="1">
      <c r="Y113" s="422"/>
      <c r="Z113" s="423"/>
      <c r="AA113" s="422"/>
      <c r="AB113" s="419"/>
      <c r="AC113" s="420"/>
      <c r="AD113" s="424"/>
      <c r="AE113" s="425"/>
      <c r="BE113" s="422"/>
      <c r="BF113" s="423"/>
      <c r="BG113" s="422"/>
      <c r="BH113" s="419"/>
      <c r="BI113" s="420"/>
      <c r="BJ113" s="424"/>
      <c r="BK113" s="425"/>
    </row>
    <row r="114" spans="25:63" ht="17.25" customHeight="1">
      <c r="Y114" s="422"/>
      <c r="Z114" s="423"/>
      <c r="AA114" s="422"/>
      <c r="AB114" s="419"/>
      <c r="AC114" s="420"/>
      <c r="AD114" s="424"/>
      <c r="AE114" s="425"/>
      <c r="BE114" s="422"/>
      <c r="BF114" s="423"/>
      <c r="BG114" s="422"/>
      <c r="BH114" s="419"/>
      <c r="BI114" s="420"/>
      <c r="BJ114" s="424"/>
      <c r="BK114" s="425"/>
    </row>
    <row r="134" ht="17.25">
      <c r="BK134" s="8"/>
    </row>
    <row r="135" ht="17.25">
      <c r="BK135" s="8"/>
    </row>
  </sheetData>
  <sheetProtection/>
  <mergeCells count="1351">
    <mergeCell ref="BK113:BK114"/>
    <mergeCell ref="BK111:BK112"/>
    <mergeCell ref="BG111:BG112"/>
    <mergeCell ref="BH111:BH112"/>
    <mergeCell ref="BJ111:BJ112"/>
    <mergeCell ref="BG113:BG114"/>
    <mergeCell ref="BH113:BH114"/>
    <mergeCell ref="BI113:BI114"/>
    <mergeCell ref="BJ113:BJ114"/>
    <mergeCell ref="AC113:AC114"/>
    <mergeCell ref="AD113:AD114"/>
    <mergeCell ref="AE113:AE114"/>
    <mergeCell ref="BE113:BE114"/>
    <mergeCell ref="Y113:Y114"/>
    <mergeCell ref="Z113:Z114"/>
    <mergeCell ref="AA113:AA114"/>
    <mergeCell ref="AB113:AB114"/>
    <mergeCell ref="AI111:AI112"/>
    <mergeCell ref="AJ111:AJ112"/>
    <mergeCell ref="BF113:BF114"/>
    <mergeCell ref="AN111:AN112"/>
    <mergeCell ref="BE111:BE112"/>
    <mergeCell ref="BF111:BF112"/>
    <mergeCell ref="AK111:AK112"/>
    <mergeCell ref="AM111:AM112"/>
    <mergeCell ref="Y111:Y112"/>
    <mergeCell ref="Z111:Z112"/>
    <mergeCell ref="AA111:AA112"/>
    <mergeCell ref="AB111:AB112"/>
    <mergeCell ref="AC111:AC112"/>
    <mergeCell ref="AD111:AD112"/>
    <mergeCell ref="AE111:AE112"/>
    <mergeCell ref="AH111:AH112"/>
    <mergeCell ref="BI101:BI102"/>
    <mergeCell ref="BJ101:BJ102"/>
    <mergeCell ref="BK101:BK102"/>
    <mergeCell ref="BE108:BE109"/>
    <mergeCell ref="BF108:BF109"/>
    <mergeCell ref="BG108:BG109"/>
    <mergeCell ref="BH108:BH109"/>
    <mergeCell ref="BI108:BI109"/>
    <mergeCell ref="BJ108:BJ109"/>
    <mergeCell ref="BK108:BK109"/>
    <mergeCell ref="AH101:AH102"/>
    <mergeCell ref="AI101:AI102"/>
    <mergeCell ref="AJ101:AJ102"/>
    <mergeCell ref="AK101:AK102"/>
    <mergeCell ref="BG101:BG102"/>
    <mergeCell ref="BH101:BH102"/>
    <mergeCell ref="BE101:BE102"/>
    <mergeCell ref="BF101:BF102"/>
    <mergeCell ref="Y101:Y102"/>
    <mergeCell ref="Z101:Z102"/>
    <mergeCell ref="AL101:AL102"/>
    <mergeCell ref="AM101:AM102"/>
    <mergeCell ref="AA101:AA102"/>
    <mergeCell ref="AB101:AB102"/>
    <mergeCell ref="AC101:AC102"/>
    <mergeCell ref="AD101:AD102"/>
    <mergeCell ref="AE101:AE102"/>
    <mergeCell ref="AF101:AF102"/>
    <mergeCell ref="BF99:BF100"/>
    <mergeCell ref="BG99:BG100"/>
    <mergeCell ref="BJ99:BJ100"/>
    <mergeCell ref="BK99:BK100"/>
    <mergeCell ref="A101:A102"/>
    <mergeCell ref="B101:B102"/>
    <mergeCell ref="C101:C102"/>
    <mergeCell ref="D101:D102"/>
    <mergeCell ref="E101:E102"/>
    <mergeCell ref="G101:G102"/>
    <mergeCell ref="BH99:BH100"/>
    <mergeCell ref="BI99:BI100"/>
    <mergeCell ref="AF99:AF100"/>
    <mergeCell ref="AH99:AH100"/>
    <mergeCell ref="AI99:AI100"/>
    <mergeCell ref="AJ99:AJ100"/>
    <mergeCell ref="AK99:AK100"/>
    <mergeCell ref="AL99:AL100"/>
    <mergeCell ref="AM99:AM100"/>
    <mergeCell ref="BE99:BE100"/>
    <mergeCell ref="G99:G100"/>
    <mergeCell ref="Z99:Z100"/>
    <mergeCell ref="AA95:AA96"/>
    <mergeCell ref="AB99:AB100"/>
    <mergeCell ref="Y97:Y98"/>
    <mergeCell ref="Z97:Z98"/>
    <mergeCell ref="AE99:AE100"/>
    <mergeCell ref="AA99:AA100"/>
    <mergeCell ref="AA97:AA98"/>
    <mergeCell ref="AB97:AB98"/>
    <mergeCell ref="AD97:AD98"/>
    <mergeCell ref="AE97:AE98"/>
    <mergeCell ref="AJ97:AJ98"/>
    <mergeCell ref="AK97:AK98"/>
    <mergeCell ref="AL97:AL98"/>
    <mergeCell ref="AM97:AM98"/>
    <mergeCell ref="BE97:BE98"/>
    <mergeCell ref="A99:A100"/>
    <mergeCell ref="B99:B100"/>
    <mergeCell ref="C99:C100"/>
    <mergeCell ref="D99:D100"/>
    <mergeCell ref="AD99:AD100"/>
    <mergeCell ref="G97:G98"/>
    <mergeCell ref="BH97:BH98"/>
    <mergeCell ref="BI97:BI98"/>
    <mergeCell ref="BJ97:BJ98"/>
    <mergeCell ref="BK97:BK98"/>
    <mergeCell ref="E99:E100"/>
    <mergeCell ref="F99:F100"/>
    <mergeCell ref="BF97:BF98"/>
    <mergeCell ref="BG97:BG98"/>
    <mergeCell ref="AI97:AI98"/>
    <mergeCell ref="AE95:AE96"/>
    <mergeCell ref="AF97:AF98"/>
    <mergeCell ref="AH97:AH98"/>
    <mergeCell ref="BK95:BK96"/>
    <mergeCell ref="A97:A98"/>
    <mergeCell ref="B97:B98"/>
    <mergeCell ref="C97:C98"/>
    <mergeCell ref="D97:D98"/>
    <mergeCell ref="E97:E98"/>
    <mergeCell ref="F97:F98"/>
    <mergeCell ref="BJ95:BJ96"/>
    <mergeCell ref="AF95:AF96"/>
    <mergeCell ref="AH95:AH96"/>
    <mergeCell ref="AI95:AI96"/>
    <mergeCell ref="AJ95:AJ96"/>
    <mergeCell ref="AK95:AK96"/>
    <mergeCell ref="AL95:AL96"/>
    <mergeCell ref="AM95:AM96"/>
    <mergeCell ref="BE95:BE96"/>
    <mergeCell ref="BF95:BF96"/>
    <mergeCell ref="A95:A96"/>
    <mergeCell ref="B95:B96"/>
    <mergeCell ref="C95:C96"/>
    <mergeCell ref="D95:D96"/>
    <mergeCell ref="BG95:BG96"/>
    <mergeCell ref="BH95:BH96"/>
    <mergeCell ref="Y95:Y96"/>
    <mergeCell ref="Z95:Z96"/>
    <mergeCell ref="AB95:AB96"/>
    <mergeCell ref="AD95:AD96"/>
    <mergeCell ref="BJ93:BJ94"/>
    <mergeCell ref="BK93:BK94"/>
    <mergeCell ref="E95:E96"/>
    <mergeCell ref="G95:G96"/>
    <mergeCell ref="BE93:BE94"/>
    <mergeCell ref="BF93:BF94"/>
    <mergeCell ref="AH93:AH94"/>
    <mergeCell ref="AI93:AI94"/>
    <mergeCell ref="AJ93:AJ94"/>
    <mergeCell ref="AK93:AK94"/>
    <mergeCell ref="Z93:Z94"/>
    <mergeCell ref="AA93:AA94"/>
    <mergeCell ref="AB93:AB94"/>
    <mergeCell ref="AD93:AD94"/>
    <mergeCell ref="BG93:BG94"/>
    <mergeCell ref="BH93:BH94"/>
    <mergeCell ref="AL93:AL94"/>
    <mergeCell ref="AM93:AM94"/>
    <mergeCell ref="AE93:AE94"/>
    <mergeCell ref="AF93:AF94"/>
    <mergeCell ref="BJ91:BJ92"/>
    <mergeCell ref="BK91:BK92"/>
    <mergeCell ref="AL91:AL92"/>
    <mergeCell ref="AM91:AM92"/>
    <mergeCell ref="BE91:BE92"/>
    <mergeCell ref="BF91:BF92"/>
    <mergeCell ref="BG91:BG92"/>
    <mergeCell ref="BH91:BH92"/>
    <mergeCell ref="E93:E94"/>
    <mergeCell ref="F93:F94"/>
    <mergeCell ref="G93:G94"/>
    <mergeCell ref="Y93:Y94"/>
    <mergeCell ref="A93:A94"/>
    <mergeCell ref="B93:B94"/>
    <mergeCell ref="C93:C94"/>
    <mergeCell ref="D93:D94"/>
    <mergeCell ref="AB91:AB92"/>
    <mergeCell ref="AD91:AD92"/>
    <mergeCell ref="AE91:AE92"/>
    <mergeCell ref="AF91:AF92"/>
    <mergeCell ref="AH91:AH92"/>
    <mergeCell ref="AI91:AI92"/>
    <mergeCell ref="A91:A92"/>
    <mergeCell ref="B91:B92"/>
    <mergeCell ref="C91:C92"/>
    <mergeCell ref="D91:D92"/>
    <mergeCell ref="AJ91:AJ92"/>
    <mergeCell ref="AK91:AK92"/>
    <mergeCell ref="G91:G92"/>
    <mergeCell ref="Y91:Y92"/>
    <mergeCell ref="Z91:Z92"/>
    <mergeCell ref="AA91:AA92"/>
    <mergeCell ref="BJ89:BJ90"/>
    <mergeCell ref="BK89:BK90"/>
    <mergeCell ref="E91:E92"/>
    <mergeCell ref="F91:F92"/>
    <mergeCell ref="BF89:BF90"/>
    <mergeCell ref="BG89:BG90"/>
    <mergeCell ref="AH89:AH90"/>
    <mergeCell ref="AI89:AI90"/>
    <mergeCell ref="AJ89:AJ90"/>
    <mergeCell ref="AK89:AK90"/>
    <mergeCell ref="AA89:AA90"/>
    <mergeCell ref="AB89:AB90"/>
    <mergeCell ref="AC89:AC90"/>
    <mergeCell ref="AD89:AD90"/>
    <mergeCell ref="BH89:BH90"/>
    <mergeCell ref="BI89:BI90"/>
    <mergeCell ref="AL89:AL90"/>
    <mergeCell ref="AM89:AM90"/>
    <mergeCell ref="AE89:AE90"/>
    <mergeCell ref="AF89:AF90"/>
    <mergeCell ref="BK87:BK88"/>
    <mergeCell ref="A89:A90"/>
    <mergeCell ref="B89:B90"/>
    <mergeCell ref="C89:C90"/>
    <mergeCell ref="D89:D90"/>
    <mergeCell ref="E89:E90"/>
    <mergeCell ref="F89:F90"/>
    <mergeCell ref="G89:G90"/>
    <mergeCell ref="BI87:BI88"/>
    <mergeCell ref="BJ87:BJ88"/>
    <mergeCell ref="Y89:Y90"/>
    <mergeCell ref="Z89:Z90"/>
    <mergeCell ref="BE87:BE88"/>
    <mergeCell ref="BF87:BF88"/>
    <mergeCell ref="AF87:AF88"/>
    <mergeCell ref="AH87:AH88"/>
    <mergeCell ref="AI87:AI88"/>
    <mergeCell ref="AK87:AK88"/>
    <mergeCell ref="Z87:Z88"/>
    <mergeCell ref="AA87:AA88"/>
    <mergeCell ref="AB87:AB88"/>
    <mergeCell ref="AC87:AC88"/>
    <mergeCell ref="BG87:BG88"/>
    <mergeCell ref="BH87:BH88"/>
    <mergeCell ref="AL87:AL88"/>
    <mergeCell ref="AM87:AM88"/>
    <mergeCell ref="AD87:AD88"/>
    <mergeCell ref="AE87:AE88"/>
    <mergeCell ref="BJ85:BJ86"/>
    <mergeCell ref="BK85:BK86"/>
    <mergeCell ref="AM85:AM86"/>
    <mergeCell ref="BE85:BE86"/>
    <mergeCell ref="BF85:BF86"/>
    <mergeCell ref="BG85:BG86"/>
    <mergeCell ref="BH85:BH86"/>
    <mergeCell ref="BI85:BI86"/>
    <mergeCell ref="E87:E88"/>
    <mergeCell ref="F87:F88"/>
    <mergeCell ref="G87:G88"/>
    <mergeCell ref="Y87:Y88"/>
    <mergeCell ref="A87:A88"/>
    <mergeCell ref="B87:B88"/>
    <mergeCell ref="C87:C88"/>
    <mergeCell ref="D87:D88"/>
    <mergeCell ref="BJ83:BJ84"/>
    <mergeCell ref="BK83:BK84"/>
    <mergeCell ref="AJ85:AJ86"/>
    <mergeCell ref="AK85:AK86"/>
    <mergeCell ref="Y85:Y86"/>
    <mergeCell ref="Z85:Z86"/>
    <mergeCell ref="AA85:AA86"/>
    <mergeCell ref="AB85:AB86"/>
    <mergeCell ref="AC85:AC86"/>
    <mergeCell ref="AD85:AD86"/>
    <mergeCell ref="A85:A86"/>
    <mergeCell ref="B85:B86"/>
    <mergeCell ref="C85:C86"/>
    <mergeCell ref="D85:D86"/>
    <mergeCell ref="BH83:BH84"/>
    <mergeCell ref="BI83:BI84"/>
    <mergeCell ref="AE85:AE86"/>
    <mergeCell ref="AF85:AF86"/>
    <mergeCell ref="AH85:AH86"/>
    <mergeCell ref="AI85:AI86"/>
    <mergeCell ref="BF83:BF84"/>
    <mergeCell ref="BG83:BG84"/>
    <mergeCell ref="E85:E86"/>
    <mergeCell ref="G85:G86"/>
    <mergeCell ref="AK83:AK84"/>
    <mergeCell ref="AL83:AL84"/>
    <mergeCell ref="AD83:AD84"/>
    <mergeCell ref="AE83:AE84"/>
    <mergeCell ref="AF83:AF84"/>
    <mergeCell ref="AH83:AH84"/>
    <mergeCell ref="G83:G84"/>
    <mergeCell ref="Y83:Y84"/>
    <mergeCell ref="Z83:Z84"/>
    <mergeCell ref="AA83:AA84"/>
    <mergeCell ref="AM83:AM84"/>
    <mergeCell ref="BE83:BE84"/>
    <mergeCell ref="AI83:AI84"/>
    <mergeCell ref="AJ83:AJ84"/>
    <mergeCell ref="AK81:AK82"/>
    <mergeCell ref="AL81:AL82"/>
    <mergeCell ref="AB83:AB84"/>
    <mergeCell ref="AC83:AC84"/>
    <mergeCell ref="BH81:BH82"/>
    <mergeCell ref="BI81:BI82"/>
    <mergeCell ref="AM81:AM82"/>
    <mergeCell ref="BE81:BE82"/>
    <mergeCell ref="BF81:BF82"/>
    <mergeCell ref="BG81:BG82"/>
    <mergeCell ref="AI81:AI82"/>
    <mergeCell ref="AJ81:AJ82"/>
    <mergeCell ref="BJ81:BJ82"/>
    <mergeCell ref="BK81:BK82"/>
    <mergeCell ref="A83:A84"/>
    <mergeCell ref="B83:B84"/>
    <mergeCell ref="C83:C84"/>
    <mergeCell ref="D83:D84"/>
    <mergeCell ref="E83:E84"/>
    <mergeCell ref="F83:F84"/>
    <mergeCell ref="G81:G82"/>
    <mergeCell ref="Y81:Y82"/>
    <mergeCell ref="Z81:Z82"/>
    <mergeCell ref="AA81:AA82"/>
    <mergeCell ref="AF81:AF82"/>
    <mergeCell ref="AH81:AH82"/>
    <mergeCell ref="AD81:AD82"/>
    <mergeCell ref="AE81:AE82"/>
    <mergeCell ref="AL79:AL80"/>
    <mergeCell ref="AB81:AB82"/>
    <mergeCell ref="AC81:AC82"/>
    <mergeCell ref="BH79:BH80"/>
    <mergeCell ref="BI79:BI80"/>
    <mergeCell ref="AM79:AM80"/>
    <mergeCell ref="BE79:BE80"/>
    <mergeCell ref="BF79:BF80"/>
    <mergeCell ref="BG79:BG80"/>
    <mergeCell ref="AD79:AD80"/>
    <mergeCell ref="AJ79:AJ80"/>
    <mergeCell ref="BJ79:BJ80"/>
    <mergeCell ref="BK79:BK80"/>
    <mergeCell ref="A81:A82"/>
    <mergeCell ref="B81:B82"/>
    <mergeCell ref="C81:C82"/>
    <mergeCell ref="D81:D82"/>
    <mergeCell ref="E81:E82"/>
    <mergeCell ref="F81:F82"/>
    <mergeCell ref="AK79:AK80"/>
    <mergeCell ref="Y79:Y80"/>
    <mergeCell ref="Z79:Z80"/>
    <mergeCell ref="AA79:AA80"/>
    <mergeCell ref="AF79:AF80"/>
    <mergeCell ref="AH79:AH80"/>
    <mergeCell ref="AI79:AI80"/>
    <mergeCell ref="AE79:AE80"/>
    <mergeCell ref="AM75:AM76"/>
    <mergeCell ref="AB79:AB80"/>
    <mergeCell ref="AC79:AC80"/>
    <mergeCell ref="A79:A80"/>
    <mergeCell ref="B79:B80"/>
    <mergeCell ref="C79:C80"/>
    <mergeCell ref="D79:D80"/>
    <mergeCell ref="E79:E80"/>
    <mergeCell ref="F79:F80"/>
    <mergeCell ref="G79:G80"/>
    <mergeCell ref="BH75:BH76"/>
    <mergeCell ref="BJ75:BJ76"/>
    <mergeCell ref="BK75:BK76"/>
    <mergeCell ref="F77:F78"/>
    <mergeCell ref="O77:O78"/>
    <mergeCell ref="R77:R78"/>
    <mergeCell ref="AL77:AL78"/>
    <mergeCell ref="AU77:AU78"/>
    <mergeCell ref="AX77:AX78"/>
    <mergeCell ref="BI77:BI78"/>
    <mergeCell ref="BI75:BI76"/>
    <mergeCell ref="AF75:AF76"/>
    <mergeCell ref="AH75:AH76"/>
    <mergeCell ref="AI75:AI76"/>
    <mergeCell ref="AJ75:AJ76"/>
    <mergeCell ref="AK75:AK76"/>
    <mergeCell ref="AL75:AL76"/>
    <mergeCell ref="BE75:BE76"/>
    <mergeCell ref="BF75:BF76"/>
    <mergeCell ref="BG75:BG76"/>
    <mergeCell ref="BJ73:BJ74"/>
    <mergeCell ref="BK73:BK74"/>
    <mergeCell ref="AM73:AM74"/>
    <mergeCell ref="BE73:BE74"/>
    <mergeCell ref="BF73:BF74"/>
    <mergeCell ref="BG73:BG74"/>
    <mergeCell ref="BH73:BH74"/>
    <mergeCell ref="BI73:BI74"/>
    <mergeCell ref="A75:A76"/>
    <mergeCell ref="B75:B76"/>
    <mergeCell ref="C75:C76"/>
    <mergeCell ref="D75:D76"/>
    <mergeCell ref="AD75:AD76"/>
    <mergeCell ref="AE75:AE76"/>
    <mergeCell ref="Z75:Z76"/>
    <mergeCell ref="AA75:AA76"/>
    <mergeCell ref="AB75:AB76"/>
    <mergeCell ref="AC75:AC76"/>
    <mergeCell ref="AI73:AI74"/>
    <mergeCell ref="AJ73:AJ74"/>
    <mergeCell ref="E75:E76"/>
    <mergeCell ref="F75:F76"/>
    <mergeCell ref="G75:G76"/>
    <mergeCell ref="Y75:Y76"/>
    <mergeCell ref="AK73:AK74"/>
    <mergeCell ref="AL73:AL74"/>
    <mergeCell ref="Z73:Z74"/>
    <mergeCell ref="AA73:AA74"/>
    <mergeCell ref="AB73:AB74"/>
    <mergeCell ref="AC73:AC74"/>
    <mergeCell ref="AD73:AD74"/>
    <mergeCell ref="AE73:AE74"/>
    <mergeCell ref="AF73:AF74"/>
    <mergeCell ref="AH73:AH74"/>
    <mergeCell ref="BI71:BI72"/>
    <mergeCell ref="BJ71:BJ72"/>
    <mergeCell ref="BK71:BK72"/>
    <mergeCell ref="A73:A74"/>
    <mergeCell ref="B73:B74"/>
    <mergeCell ref="C73:C74"/>
    <mergeCell ref="D73:D74"/>
    <mergeCell ref="E73:E74"/>
    <mergeCell ref="G73:G74"/>
    <mergeCell ref="Y73:Y74"/>
    <mergeCell ref="AI71:AI72"/>
    <mergeCell ref="AJ71:AJ72"/>
    <mergeCell ref="AK71:AK72"/>
    <mergeCell ref="AM71:AM72"/>
    <mergeCell ref="BE71:BE72"/>
    <mergeCell ref="BF71:BF72"/>
    <mergeCell ref="G71:G72"/>
    <mergeCell ref="Y71:Y72"/>
    <mergeCell ref="Z71:Z72"/>
    <mergeCell ref="AA71:AA72"/>
    <mergeCell ref="BG71:BG72"/>
    <mergeCell ref="BH71:BH72"/>
    <mergeCell ref="AD71:AD72"/>
    <mergeCell ref="AE71:AE72"/>
    <mergeCell ref="AF71:AF72"/>
    <mergeCell ref="AH71:AH72"/>
    <mergeCell ref="AJ69:AJ70"/>
    <mergeCell ref="AB71:AB72"/>
    <mergeCell ref="AC71:AC72"/>
    <mergeCell ref="BF69:BF70"/>
    <mergeCell ref="BG69:BG70"/>
    <mergeCell ref="AK69:AK70"/>
    <mergeCell ref="AL69:AL70"/>
    <mergeCell ref="AM69:AM70"/>
    <mergeCell ref="BE69:BE70"/>
    <mergeCell ref="AB69:AB70"/>
    <mergeCell ref="AH69:AH70"/>
    <mergeCell ref="BH69:BH70"/>
    <mergeCell ref="BJ69:BJ70"/>
    <mergeCell ref="BK69:BK70"/>
    <mergeCell ref="A71:A72"/>
    <mergeCell ref="B71:B72"/>
    <mergeCell ref="C71:C72"/>
    <mergeCell ref="D71:D72"/>
    <mergeCell ref="E71:E72"/>
    <mergeCell ref="AI69:AI70"/>
    <mergeCell ref="Y69:Y70"/>
    <mergeCell ref="Z69:Z70"/>
    <mergeCell ref="AA69:AA70"/>
    <mergeCell ref="AD69:AD70"/>
    <mergeCell ref="AE69:AE70"/>
    <mergeCell ref="AF69:AF70"/>
    <mergeCell ref="AC69:AC70"/>
    <mergeCell ref="BF67:BF68"/>
    <mergeCell ref="BG67:BG68"/>
    <mergeCell ref="BH67:BH68"/>
    <mergeCell ref="BK67:BK68"/>
    <mergeCell ref="A69:A70"/>
    <mergeCell ref="B69:B70"/>
    <mergeCell ref="C69:C70"/>
    <mergeCell ref="D69:D70"/>
    <mergeCell ref="E69:E70"/>
    <mergeCell ref="G69:G70"/>
    <mergeCell ref="G67:G68"/>
    <mergeCell ref="AA67:AA68"/>
    <mergeCell ref="AB67:AB68"/>
    <mergeCell ref="AC67:AC68"/>
    <mergeCell ref="AD67:AD68"/>
    <mergeCell ref="BI67:BI68"/>
    <mergeCell ref="AH67:AH68"/>
    <mergeCell ref="AI67:AI68"/>
    <mergeCell ref="AJ67:AJ68"/>
    <mergeCell ref="AK67:AK68"/>
    <mergeCell ref="A67:A68"/>
    <mergeCell ref="B67:B68"/>
    <mergeCell ref="C67:C68"/>
    <mergeCell ref="D67:D68"/>
    <mergeCell ref="E67:E68"/>
    <mergeCell ref="F67:F68"/>
    <mergeCell ref="AJ65:AJ66"/>
    <mergeCell ref="AK65:AK66"/>
    <mergeCell ref="AL65:AL66"/>
    <mergeCell ref="AE67:AE68"/>
    <mergeCell ref="AF67:AF68"/>
    <mergeCell ref="BK65:BK66"/>
    <mergeCell ref="BJ67:BJ68"/>
    <mergeCell ref="AL67:AL68"/>
    <mergeCell ref="AM67:AM68"/>
    <mergeCell ref="BE67:BE68"/>
    <mergeCell ref="BF65:BF66"/>
    <mergeCell ref="BG65:BG66"/>
    <mergeCell ref="BH65:BH66"/>
    <mergeCell ref="BJ65:BJ66"/>
    <mergeCell ref="Y67:Y68"/>
    <mergeCell ref="Z67:Z68"/>
    <mergeCell ref="AM65:AM66"/>
    <mergeCell ref="BE65:BE66"/>
    <mergeCell ref="AF65:AF66"/>
    <mergeCell ref="AH65:AH66"/>
    <mergeCell ref="BJ63:BJ64"/>
    <mergeCell ref="BK63:BK64"/>
    <mergeCell ref="AM63:AM64"/>
    <mergeCell ref="BE63:BE64"/>
    <mergeCell ref="BF63:BF64"/>
    <mergeCell ref="BG63:BG64"/>
    <mergeCell ref="BH63:BH64"/>
    <mergeCell ref="BI63:BI64"/>
    <mergeCell ref="A65:A66"/>
    <mergeCell ref="B65:B66"/>
    <mergeCell ref="C65:C66"/>
    <mergeCell ref="D65:D66"/>
    <mergeCell ref="AD65:AD66"/>
    <mergeCell ref="AE65:AE66"/>
    <mergeCell ref="Z65:Z66"/>
    <mergeCell ref="AA65:AA66"/>
    <mergeCell ref="AB65:AB66"/>
    <mergeCell ref="AC65:AC66"/>
    <mergeCell ref="AH63:AH64"/>
    <mergeCell ref="AI63:AI64"/>
    <mergeCell ref="E65:E66"/>
    <mergeCell ref="F65:F66"/>
    <mergeCell ref="G65:G66"/>
    <mergeCell ref="Y65:Y66"/>
    <mergeCell ref="AI65:AI66"/>
    <mergeCell ref="AJ63:AJ64"/>
    <mergeCell ref="AK63:AK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BI61:BI62"/>
    <mergeCell ref="BJ61:BJ62"/>
    <mergeCell ref="BK61:BK62"/>
    <mergeCell ref="A63:A64"/>
    <mergeCell ref="B63:B64"/>
    <mergeCell ref="C63:C64"/>
    <mergeCell ref="D63:D64"/>
    <mergeCell ref="E63:E64"/>
    <mergeCell ref="F63:F64"/>
    <mergeCell ref="G63:G64"/>
    <mergeCell ref="AI61:AI62"/>
    <mergeCell ref="AJ61:AJ62"/>
    <mergeCell ref="AK61:AK62"/>
    <mergeCell ref="AM61:AM62"/>
    <mergeCell ref="BE61:BE62"/>
    <mergeCell ref="BF61:BF62"/>
    <mergeCell ref="G61:G62"/>
    <mergeCell ref="Y61:Y62"/>
    <mergeCell ref="Z61:Z62"/>
    <mergeCell ref="AA61:AA62"/>
    <mergeCell ref="BG61:BG62"/>
    <mergeCell ref="BH61:BH62"/>
    <mergeCell ref="AD61:AD62"/>
    <mergeCell ref="AE61:AE62"/>
    <mergeCell ref="AF61:AF62"/>
    <mergeCell ref="AH61:AH62"/>
    <mergeCell ref="AB61:AB62"/>
    <mergeCell ref="AC61:AC62"/>
    <mergeCell ref="BH59:BH60"/>
    <mergeCell ref="BI59:BI60"/>
    <mergeCell ref="AM59:AM60"/>
    <mergeCell ref="BE59:BE60"/>
    <mergeCell ref="BF59:BF60"/>
    <mergeCell ref="BG59:BG60"/>
    <mergeCell ref="AD59:AD60"/>
    <mergeCell ref="AE59:AE60"/>
    <mergeCell ref="BJ59:BJ60"/>
    <mergeCell ref="BK59:BK60"/>
    <mergeCell ref="A61:A62"/>
    <mergeCell ref="B61:B62"/>
    <mergeCell ref="C61:C62"/>
    <mergeCell ref="D61:D62"/>
    <mergeCell ref="E61:E62"/>
    <mergeCell ref="F61:F62"/>
    <mergeCell ref="AK59:AK60"/>
    <mergeCell ref="AL59:AL60"/>
    <mergeCell ref="Z59:Z60"/>
    <mergeCell ref="AA59:AA60"/>
    <mergeCell ref="AF59:AF60"/>
    <mergeCell ref="AH59:AH60"/>
    <mergeCell ref="AI59:AI60"/>
    <mergeCell ref="AJ59:AJ60"/>
    <mergeCell ref="AB59:AB60"/>
    <mergeCell ref="AC59:AC60"/>
    <mergeCell ref="A59:A60"/>
    <mergeCell ref="B59:B60"/>
    <mergeCell ref="C59:C60"/>
    <mergeCell ref="D59:D60"/>
    <mergeCell ref="E59:E60"/>
    <mergeCell ref="F59:F60"/>
    <mergeCell ref="G59:G60"/>
    <mergeCell ref="Y59:Y60"/>
    <mergeCell ref="AL57:AL58"/>
    <mergeCell ref="AM57:AM58"/>
    <mergeCell ref="BE57:BE58"/>
    <mergeCell ref="BF57:BF58"/>
    <mergeCell ref="BG57:BG58"/>
    <mergeCell ref="BH57:BH58"/>
    <mergeCell ref="AA57:AA58"/>
    <mergeCell ref="AB57:AB58"/>
    <mergeCell ref="AC57:AC58"/>
    <mergeCell ref="AD57:AD58"/>
    <mergeCell ref="BJ57:BJ58"/>
    <mergeCell ref="BK57:BK58"/>
    <mergeCell ref="AH57:AH58"/>
    <mergeCell ref="AI57:AI58"/>
    <mergeCell ref="AJ57:AJ58"/>
    <mergeCell ref="AK57:AK58"/>
    <mergeCell ref="AE57:AE58"/>
    <mergeCell ref="AF57:AF58"/>
    <mergeCell ref="BK55:BK56"/>
    <mergeCell ref="A57:A58"/>
    <mergeCell ref="B57:B58"/>
    <mergeCell ref="C57:C58"/>
    <mergeCell ref="D57:D58"/>
    <mergeCell ref="E57:E58"/>
    <mergeCell ref="F57:F58"/>
    <mergeCell ref="G57:G58"/>
    <mergeCell ref="BI55:BI56"/>
    <mergeCell ref="BJ55:BJ56"/>
    <mergeCell ref="Y57:Y58"/>
    <mergeCell ref="Z57:Z58"/>
    <mergeCell ref="BE55:BE56"/>
    <mergeCell ref="BF55:BF56"/>
    <mergeCell ref="AH55:AH56"/>
    <mergeCell ref="AI55:AI56"/>
    <mergeCell ref="AJ55:AJ56"/>
    <mergeCell ref="AK55:AK56"/>
    <mergeCell ref="AA55:AA56"/>
    <mergeCell ref="AB55:AB56"/>
    <mergeCell ref="AC55:AC56"/>
    <mergeCell ref="AD55:AD56"/>
    <mergeCell ref="BG55:BG56"/>
    <mergeCell ref="BH55:BH56"/>
    <mergeCell ref="AL55:AL56"/>
    <mergeCell ref="AM55:AM56"/>
    <mergeCell ref="AE55:AE56"/>
    <mergeCell ref="AF55:AF56"/>
    <mergeCell ref="BK53:BK54"/>
    <mergeCell ref="A55:A56"/>
    <mergeCell ref="B55:B56"/>
    <mergeCell ref="C55:C56"/>
    <mergeCell ref="D55:D56"/>
    <mergeCell ref="E55:E56"/>
    <mergeCell ref="F55:F56"/>
    <mergeCell ref="G55:G56"/>
    <mergeCell ref="Y55:Y56"/>
    <mergeCell ref="Z55:Z56"/>
    <mergeCell ref="BE53:BE54"/>
    <mergeCell ref="BF53:BF54"/>
    <mergeCell ref="AH53:AH54"/>
    <mergeCell ref="AI53:AI54"/>
    <mergeCell ref="AJ53:AJ54"/>
    <mergeCell ref="AK53:AK54"/>
    <mergeCell ref="AL53:AL54"/>
    <mergeCell ref="AM53:AM54"/>
    <mergeCell ref="AC53:AC54"/>
    <mergeCell ref="AD53:AD54"/>
    <mergeCell ref="BG53:BG54"/>
    <mergeCell ref="BH53:BH54"/>
    <mergeCell ref="BI53:BI54"/>
    <mergeCell ref="BJ53:BJ54"/>
    <mergeCell ref="AE53:AE54"/>
    <mergeCell ref="AF53:AF54"/>
    <mergeCell ref="AE51:AE52"/>
    <mergeCell ref="A53:A54"/>
    <mergeCell ref="B53:B54"/>
    <mergeCell ref="C53:C54"/>
    <mergeCell ref="D53:D54"/>
    <mergeCell ref="E53:E54"/>
    <mergeCell ref="F53:F54"/>
    <mergeCell ref="G53:G54"/>
    <mergeCell ref="AA51:AA52"/>
    <mergeCell ref="AB51:AB52"/>
    <mergeCell ref="AC51:AC52"/>
    <mergeCell ref="AD51:AD52"/>
    <mergeCell ref="Y53:Y54"/>
    <mergeCell ref="Z53:Z54"/>
    <mergeCell ref="Y51:Y52"/>
    <mergeCell ref="Z51:Z52"/>
    <mergeCell ref="AA53:AA54"/>
    <mergeCell ref="AB53:AB54"/>
    <mergeCell ref="AM49:AM50"/>
    <mergeCell ref="BE49:BE50"/>
    <mergeCell ref="BF49:BF50"/>
    <mergeCell ref="BG49:BG50"/>
    <mergeCell ref="BH49:BH50"/>
    <mergeCell ref="BI49:BI50"/>
    <mergeCell ref="AA49:AA50"/>
    <mergeCell ref="AB49:AB50"/>
    <mergeCell ref="AC49:AC50"/>
    <mergeCell ref="AD49:AD50"/>
    <mergeCell ref="BJ49:BJ50"/>
    <mergeCell ref="BK49:BK50"/>
    <mergeCell ref="AH49:AH50"/>
    <mergeCell ref="AI49:AI50"/>
    <mergeCell ref="AJ49:AJ50"/>
    <mergeCell ref="AK49:AK50"/>
    <mergeCell ref="AE49:AE50"/>
    <mergeCell ref="AF49:AF50"/>
    <mergeCell ref="BK47:BK48"/>
    <mergeCell ref="A49:A50"/>
    <mergeCell ref="B49:B50"/>
    <mergeCell ref="C49:C50"/>
    <mergeCell ref="D49:D50"/>
    <mergeCell ref="E49:E50"/>
    <mergeCell ref="F49:F50"/>
    <mergeCell ref="G49:G50"/>
    <mergeCell ref="Y49:Y50"/>
    <mergeCell ref="Z49:Z50"/>
    <mergeCell ref="BE47:BE48"/>
    <mergeCell ref="BF47:BF48"/>
    <mergeCell ref="AH47:AH48"/>
    <mergeCell ref="AI47:AI48"/>
    <mergeCell ref="AJ47:AJ48"/>
    <mergeCell ref="AK47:AK48"/>
    <mergeCell ref="AL47:AL48"/>
    <mergeCell ref="AM47:AM48"/>
    <mergeCell ref="G47:G48"/>
    <mergeCell ref="AA47:AA48"/>
    <mergeCell ref="AB47:AB48"/>
    <mergeCell ref="AC47:AC48"/>
    <mergeCell ref="AD47:AD48"/>
    <mergeCell ref="BG47:BG48"/>
    <mergeCell ref="A47:A48"/>
    <mergeCell ref="B47:B48"/>
    <mergeCell ref="C47:C48"/>
    <mergeCell ref="D47:D48"/>
    <mergeCell ref="E47:E48"/>
    <mergeCell ref="F47:F48"/>
    <mergeCell ref="AJ45:AJ46"/>
    <mergeCell ref="AK45:AK46"/>
    <mergeCell ref="AL45:AL46"/>
    <mergeCell ref="AE47:AE48"/>
    <mergeCell ref="AF47:AF48"/>
    <mergeCell ref="BK45:BK46"/>
    <mergeCell ref="BH47:BH48"/>
    <mergeCell ref="BI47:BI48"/>
    <mergeCell ref="BJ47:BJ48"/>
    <mergeCell ref="BF45:BF46"/>
    <mergeCell ref="BG45:BG46"/>
    <mergeCell ref="BH45:BH46"/>
    <mergeCell ref="BJ45:BJ46"/>
    <mergeCell ref="Y47:Y48"/>
    <mergeCell ref="Z47:Z48"/>
    <mergeCell ref="AM45:AM46"/>
    <mergeCell ref="BE45:BE46"/>
    <mergeCell ref="AF45:AF46"/>
    <mergeCell ref="AH45:AH46"/>
    <mergeCell ref="BJ43:BJ44"/>
    <mergeCell ref="BK43:BK44"/>
    <mergeCell ref="AL43:AL44"/>
    <mergeCell ref="AM43:AM44"/>
    <mergeCell ref="BE43:BE44"/>
    <mergeCell ref="BF43:BF44"/>
    <mergeCell ref="BG43:BG44"/>
    <mergeCell ref="BH43:BH44"/>
    <mergeCell ref="A45:A46"/>
    <mergeCell ref="B45:B46"/>
    <mergeCell ref="C45:C46"/>
    <mergeCell ref="D45:D46"/>
    <mergeCell ref="AD45:AD46"/>
    <mergeCell ref="AE45:AE46"/>
    <mergeCell ref="Z45:Z46"/>
    <mergeCell ref="AA45:AA46"/>
    <mergeCell ref="AB45:AB46"/>
    <mergeCell ref="AC45:AC46"/>
    <mergeCell ref="AH43:AH44"/>
    <mergeCell ref="AI43:AI44"/>
    <mergeCell ref="E45:E46"/>
    <mergeCell ref="F45:F46"/>
    <mergeCell ref="G45:G46"/>
    <mergeCell ref="Y45:Y46"/>
    <mergeCell ref="AI45:AI46"/>
    <mergeCell ref="AJ43:AJ44"/>
    <mergeCell ref="AK43:AK44"/>
    <mergeCell ref="G43:G44"/>
    <mergeCell ref="Y43:Y44"/>
    <mergeCell ref="Z43:Z44"/>
    <mergeCell ref="AA43:AA44"/>
    <mergeCell ref="AB43:AB44"/>
    <mergeCell ref="AD43:AD44"/>
    <mergeCell ref="AE43:AE44"/>
    <mergeCell ref="AF43:AF44"/>
    <mergeCell ref="AC41:AC42"/>
    <mergeCell ref="AD41:AD42"/>
    <mergeCell ref="AE41:AE42"/>
    <mergeCell ref="AF41:AF42"/>
    <mergeCell ref="A43:A44"/>
    <mergeCell ref="B43:B44"/>
    <mergeCell ref="C43:C44"/>
    <mergeCell ref="D43:D44"/>
    <mergeCell ref="AJ41:AJ42"/>
    <mergeCell ref="AK41:AK42"/>
    <mergeCell ref="AL41:AL42"/>
    <mergeCell ref="AM41:AM42"/>
    <mergeCell ref="E43:E44"/>
    <mergeCell ref="F43:F44"/>
    <mergeCell ref="AH41:AH42"/>
    <mergeCell ref="AI41:AI42"/>
    <mergeCell ref="Z41:Z42"/>
    <mergeCell ref="AB41:AB42"/>
    <mergeCell ref="BJ39:BJ40"/>
    <mergeCell ref="BK39:BK40"/>
    <mergeCell ref="A41:A42"/>
    <mergeCell ref="B41:B42"/>
    <mergeCell ref="C41:C42"/>
    <mergeCell ref="D41:D42"/>
    <mergeCell ref="E41:E42"/>
    <mergeCell ref="F41:F42"/>
    <mergeCell ref="G41:G42"/>
    <mergeCell ref="Y41:Y42"/>
    <mergeCell ref="AJ39:AJ40"/>
    <mergeCell ref="AK39:AK40"/>
    <mergeCell ref="AL39:AL40"/>
    <mergeCell ref="AM39:AM40"/>
    <mergeCell ref="BE39:BE40"/>
    <mergeCell ref="BF39:BF40"/>
    <mergeCell ref="Y39:Y40"/>
    <mergeCell ref="Z39:Z40"/>
    <mergeCell ref="AA39:AA40"/>
    <mergeCell ref="AB39:AB40"/>
    <mergeCell ref="BG39:BG40"/>
    <mergeCell ref="BH39:BH40"/>
    <mergeCell ref="AE39:AE40"/>
    <mergeCell ref="AF39:AF40"/>
    <mergeCell ref="AH39:AH40"/>
    <mergeCell ref="AI39:AI40"/>
    <mergeCell ref="AL37:AL38"/>
    <mergeCell ref="AM37:AM38"/>
    <mergeCell ref="AC39:AC40"/>
    <mergeCell ref="AD39:AD40"/>
    <mergeCell ref="BI37:BI38"/>
    <mergeCell ref="BJ37:BJ38"/>
    <mergeCell ref="BE37:BE38"/>
    <mergeCell ref="BF37:BF38"/>
    <mergeCell ref="BG37:BG38"/>
    <mergeCell ref="BH37:BH38"/>
    <mergeCell ref="AJ37:AJ38"/>
    <mergeCell ref="AK37:AK38"/>
    <mergeCell ref="BK37:BK38"/>
    <mergeCell ref="A39:A40"/>
    <mergeCell ref="B39:B40"/>
    <mergeCell ref="C39:C40"/>
    <mergeCell ref="D39:D40"/>
    <mergeCell ref="E39:E40"/>
    <mergeCell ref="F39:F40"/>
    <mergeCell ref="G39:G40"/>
    <mergeCell ref="Y37:Y38"/>
    <mergeCell ref="Z37:Z38"/>
    <mergeCell ref="AA37:AA38"/>
    <mergeCell ref="AB37:AB38"/>
    <mergeCell ref="AH37:AH38"/>
    <mergeCell ref="AI37:AI38"/>
    <mergeCell ref="AE37:AE38"/>
    <mergeCell ref="AF37:AF38"/>
    <mergeCell ref="AL35:AL36"/>
    <mergeCell ref="AM35:AM36"/>
    <mergeCell ref="AC37:AC38"/>
    <mergeCell ref="AD37:AD38"/>
    <mergeCell ref="BI35:BI36"/>
    <mergeCell ref="BJ35:BJ36"/>
    <mergeCell ref="BE35:BE36"/>
    <mergeCell ref="BF35:BF36"/>
    <mergeCell ref="BG35:BG36"/>
    <mergeCell ref="BH35:BH36"/>
    <mergeCell ref="AJ35:AJ36"/>
    <mergeCell ref="AK35:AK36"/>
    <mergeCell ref="BK35:BK36"/>
    <mergeCell ref="A37:A38"/>
    <mergeCell ref="B37:B38"/>
    <mergeCell ref="C37:C38"/>
    <mergeCell ref="D37:D38"/>
    <mergeCell ref="E37:E38"/>
    <mergeCell ref="F37:F38"/>
    <mergeCell ref="G37:G38"/>
    <mergeCell ref="Y35:Y36"/>
    <mergeCell ref="Z35:Z36"/>
    <mergeCell ref="AA35:AA36"/>
    <mergeCell ref="AB35:AB36"/>
    <mergeCell ref="AH35:AH36"/>
    <mergeCell ref="AI35:AI36"/>
    <mergeCell ref="AE35:AE36"/>
    <mergeCell ref="AF35:AF36"/>
    <mergeCell ref="AK33:AK34"/>
    <mergeCell ref="AM33:AM34"/>
    <mergeCell ref="AC35:AC36"/>
    <mergeCell ref="AD35:AD36"/>
    <mergeCell ref="BI33:BI34"/>
    <mergeCell ref="BJ33:BJ34"/>
    <mergeCell ref="BE33:BE34"/>
    <mergeCell ref="BF33:BF34"/>
    <mergeCell ref="BG33:BG34"/>
    <mergeCell ref="BH33:BH34"/>
    <mergeCell ref="AI33:AI34"/>
    <mergeCell ref="AJ33:AJ34"/>
    <mergeCell ref="BK33:BK34"/>
    <mergeCell ref="A35:A36"/>
    <mergeCell ref="B35:B36"/>
    <mergeCell ref="C35:C36"/>
    <mergeCell ref="D35:D36"/>
    <mergeCell ref="E35:E36"/>
    <mergeCell ref="F35:F36"/>
    <mergeCell ref="G35:G36"/>
    <mergeCell ref="G33:G34"/>
    <mergeCell ref="Y33:Y34"/>
    <mergeCell ref="Z33:Z34"/>
    <mergeCell ref="AA33:AA34"/>
    <mergeCell ref="AF33:AF34"/>
    <mergeCell ref="AH33:AH34"/>
    <mergeCell ref="AD33:AD34"/>
    <mergeCell ref="AE33:AE34"/>
    <mergeCell ref="BH31:BH32"/>
    <mergeCell ref="BI31:BI32"/>
    <mergeCell ref="AB33:AB34"/>
    <mergeCell ref="AC33:AC34"/>
    <mergeCell ref="A33:A34"/>
    <mergeCell ref="B33:B34"/>
    <mergeCell ref="C33:C34"/>
    <mergeCell ref="D33:D34"/>
    <mergeCell ref="E33:E34"/>
    <mergeCell ref="F33:F34"/>
    <mergeCell ref="BJ31:BJ32"/>
    <mergeCell ref="BK31:BK32"/>
    <mergeCell ref="AH31:AH32"/>
    <mergeCell ref="AI31:AI32"/>
    <mergeCell ref="AJ31:AJ32"/>
    <mergeCell ref="AK31:AK32"/>
    <mergeCell ref="AM31:AM32"/>
    <mergeCell ref="BE31:BE32"/>
    <mergeCell ref="BF31:BF32"/>
    <mergeCell ref="BG31:BG32"/>
    <mergeCell ref="F31:F32"/>
    <mergeCell ref="G31:G32"/>
    <mergeCell ref="AA31:AA32"/>
    <mergeCell ref="AB31:AB32"/>
    <mergeCell ref="AC31:AC32"/>
    <mergeCell ref="AD31:AD32"/>
    <mergeCell ref="AK29:AK30"/>
    <mergeCell ref="AM29:AM30"/>
    <mergeCell ref="AE31:AE32"/>
    <mergeCell ref="AF31:AF32"/>
    <mergeCell ref="BK29:BK30"/>
    <mergeCell ref="A31:A32"/>
    <mergeCell ref="B31:B32"/>
    <mergeCell ref="C31:C32"/>
    <mergeCell ref="D31:D32"/>
    <mergeCell ref="E31:E32"/>
    <mergeCell ref="BG29:BG30"/>
    <mergeCell ref="BH29:BH30"/>
    <mergeCell ref="BI29:BI30"/>
    <mergeCell ref="BJ29:BJ30"/>
    <mergeCell ref="Y31:Y32"/>
    <mergeCell ref="Z31:Z32"/>
    <mergeCell ref="BE29:BE30"/>
    <mergeCell ref="BF29:BF30"/>
    <mergeCell ref="AF29:AF30"/>
    <mergeCell ref="AH29:AH30"/>
    <mergeCell ref="BJ27:BJ28"/>
    <mergeCell ref="BK27:BK28"/>
    <mergeCell ref="AM27:AM28"/>
    <mergeCell ref="BE27:BE28"/>
    <mergeCell ref="BF27:BF28"/>
    <mergeCell ref="BG27:BG28"/>
    <mergeCell ref="BH27:BH28"/>
    <mergeCell ref="BI27:BI28"/>
    <mergeCell ref="A29:A30"/>
    <mergeCell ref="B29:B30"/>
    <mergeCell ref="C29:C30"/>
    <mergeCell ref="D29:D30"/>
    <mergeCell ref="AD29:AD30"/>
    <mergeCell ref="AE29:AE30"/>
    <mergeCell ref="Z29:Z30"/>
    <mergeCell ref="AA29:AA30"/>
    <mergeCell ref="AB29:AB30"/>
    <mergeCell ref="AC29:AC30"/>
    <mergeCell ref="AH27:AH28"/>
    <mergeCell ref="AI27:AI28"/>
    <mergeCell ref="AJ27:AJ28"/>
    <mergeCell ref="E29:E30"/>
    <mergeCell ref="F29:F30"/>
    <mergeCell ref="G29:G30"/>
    <mergeCell ref="Y29:Y30"/>
    <mergeCell ref="AI29:AI30"/>
    <mergeCell ref="AJ29:AJ30"/>
    <mergeCell ref="A27:A28"/>
    <mergeCell ref="C27:C28"/>
    <mergeCell ref="D27:D28"/>
    <mergeCell ref="E27:E28"/>
    <mergeCell ref="AK27:AK28"/>
    <mergeCell ref="AL27:AL28"/>
    <mergeCell ref="Z27:Z28"/>
    <mergeCell ref="AA27:AA28"/>
    <mergeCell ref="AB27:AB28"/>
    <mergeCell ref="AC27:AC28"/>
    <mergeCell ref="BJ23:BJ24"/>
    <mergeCell ref="BK23:BK24"/>
    <mergeCell ref="O25:O26"/>
    <mergeCell ref="R25:R26"/>
    <mergeCell ref="AU25:AU26"/>
    <mergeCell ref="AX25:AX26"/>
    <mergeCell ref="BI25:BI26"/>
    <mergeCell ref="AM23:AM24"/>
    <mergeCell ref="AL23:AL24"/>
    <mergeCell ref="BE23:BE24"/>
    <mergeCell ref="BF23:BF24"/>
    <mergeCell ref="BG23:BG24"/>
    <mergeCell ref="BH23:BH24"/>
    <mergeCell ref="G27:G28"/>
    <mergeCell ref="Y27:Y28"/>
    <mergeCell ref="AD27:AD28"/>
    <mergeCell ref="AE27:AE28"/>
    <mergeCell ref="AF27:AF28"/>
    <mergeCell ref="AA23:AA24"/>
    <mergeCell ref="AB23:AB24"/>
    <mergeCell ref="AC23:AC24"/>
    <mergeCell ref="AD23:AD24"/>
    <mergeCell ref="BI23:BI24"/>
    <mergeCell ref="AG23:AG24"/>
    <mergeCell ref="AH23:AH24"/>
    <mergeCell ref="AI23:AI24"/>
    <mergeCell ref="AJ23:AJ24"/>
    <mergeCell ref="AK23:AK24"/>
    <mergeCell ref="AE23:AE24"/>
    <mergeCell ref="AF23:AF24"/>
    <mergeCell ref="BK21:BK22"/>
    <mergeCell ref="A23:A24"/>
    <mergeCell ref="B23:B24"/>
    <mergeCell ref="C23:C24"/>
    <mergeCell ref="D23:D24"/>
    <mergeCell ref="E23:E24"/>
    <mergeCell ref="F23:F24"/>
    <mergeCell ref="G23:G24"/>
    <mergeCell ref="BF21:BF22"/>
    <mergeCell ref="BH21:BH22"/>
    <mergeCell ref="BJ21:BJ22"/>
    <mergeCell ref="Y23:Y24"/>
    <mergeCell ref="Z23:Z24"/>
    <mergeCell ref="AL21:AL22"/>
    <mergeCell ref="AM21:AM22"/>
    <mergeCell ref="AE21:AE22"/>
    <mergeCell ref="AF21:AF22"/>
    <mergeCell ref="AH21:AH22"/>
    <mergeCell ref="G21:G22"/>
    <mergeCell ref="Y21:Y22"/>
    <mergeCell ref="Z21:Z22"/>
    <mergeCell ref="AA21:AA22"/>
    <mergeCell ref="AB21:AB22"/>
    <mergeCell ref="BE21:BE22"/>
    <mergeCell ref="AI21:AI22"/>
    <mergeCell ref="AJ21:AJ22"/>
    <mergeCell ref="AK21:AK22"/>
    <mergeCell ref="BG19:BG20"/>
    <mergeCell ref="BH19:BH20"/>
    <mergeCell ref="BI19:BI20"/>
    <mergeCell ref="AC21:AC22"/>
    <mergeCell ref="AD21:AD22"/>
    <mergeCell ref="A21:A22"/>
    <mergeCell ref="B21:B22"/>
    <mergeCell ref="C21:C22"/>
    <mergeCell ref="D21:D22"/>
    <mergeCell ref="E21:E22"/>
    <mergeCell ref="Y19:Y20"/>
    <mergeCell ref="AB19:AB20"/>
    <mergeCell ref="AC19:AC20"/>
    <mergeCell ref="AD19:AD20"/>
    <mergeCell ref="AE19:AE20"/>
    <mergeCell ref="BJ19:BJ20"/>
    <mergeCell ref="AI19:AI20"/>
    <mergeCell ref="AJ19:AJ20"/>
    <mergeCell ref="AK19:AK20"/>
    <mergeCell ref="AL19:AL20"/>
    <mergeCell ref="A19:A20"/>
    <mergeCell ref="B19:B20"/>
    <mergeCell ref="C19:C20"/>
    <mergeCell ref="E19:E20"/>
    <mergeCell ref="F19:F20"/>
    <mergeCell ref="G19:G20"/>
    <mergeCell ref="AK17:AK18"/>
    <mergeCell ref="AL17:AL18"/>
    <mergeCell ref="AM17:AM18"/>
    <mergeCell ref="AF19:AF20"/>
    <mergeCell ref="AH19:AH20"/>
    <mergeCell ref="BK17:BK18"/>
    <mergeCell ref="BK19:BK20"/>
    <mergeCell ref="AM19:AM20"/>
    <mergeCell ref="BE19:BE20"/>
    <mergeCell ref="BF19:BF20"/>
    <mergeCell ref="BG17:BG18"/>
    <mergeCell ref="BH17:BH18"/>
    <mergeCell ref="BI17:BI18"/>
    <mergeCell ref="BJ17:BJ18"/>
    <mergeCell ref="Z19:Z20"/>
    <mergeCell ref="AA19:AA20"/>
    <mergeCell ref="BE17:BE18"/>
    <mergeCell ref="BF17:BF18"/>
    <mergeCell ref="AH17:AH18"/>
    <mergeCell ref="AI17:AI18"/>
    <mergeCell ref="BJ15:BJ16"/>
    <mergeCell ref="BK15:BK16"/>
    <mergeCell ref="AM15:AM16"/>
    <mergeCell ref="BE15:BE16"/>
    <mergeCell ref="BF15:BF16"/>
    <mergeCell ref="BG15:BG16"/>
    <mergeCell ref="BH15:BH16"/>
    <mergeCell ref="BI15:BI16"/>
    <mergeCell ref="A17:A18"/>
    <mergeCell ref="B17:B18"/>
    <mergeCell ref="C17:C18"/>
    <mergeCell ref="D17:D18"/>
    <mergeCell ref="AE17:AE18"/>
    <mergeCell ref="AF17:AF18"/>
    <mergeCell ref="AA17:AA18"/>
    <mergeCell ref="AB17:AB18"/>
    <mergeCell ref="AC17:AC18"/>
    <mergeCell ref="AD17:AD18"/>
    <mergeCell ref="AI15:AI16"/>
    <mergeCell ref="AJ15:AJ16"/>
    <mergeCell ref="E17:E18"/>
    <mergeCell ref="G17:G18"/>
    <mergeCell ref="Y17:Y18"/>
    <mergeCell ref="Z17:Z18"/>
    <mergeCell ref="AJ17:AJ18"/>
    <mergeCell ref="AK15:AK16"/>
    <mergeCell ref="AL15:AL16"/>
    <mergeCell ref="Z15:Z16"/>
    <mergeCell ref="AA15:AA16"/>
    <mergeCell ref="AB15:AB16"/>
    <mergeCell ref="AC15:AC16"/>
    <mergeCell ref="AD15:AD16"/>
    <mergeCell ref="AE15:AE16"/>
    <mergeCell ref="AF15:AF16"/>
    <mergeCell ref="AH15:AH16"/>
    <mergeCell ref="BJ13:BJ14"/>
    <mergeCell ref="BK13:BK14"/>
    <mergeCell ref="A15:A16"/>
    <mergeCell ref="B15:B16"/>
    <mergeCell ref="C15:C16"/>
    <mergeCell ref="D15:D16"/>
    <mergeCell ref="E15:E16"/>
    <mergeCell ref="F15:F16"/>
    <mergeCell ref="G15:G16"/>
    <mergeCell ref="Y15:Y16"/>
    <mergeCell ref="AJ13:AJ14"/>
    <mergeCell ref="AK13:AK14"/>
    <mergeCell ref="AM13:AM14"/>
    <mergeCell ref="BE13:BE14"/>
    <mergeCell ref="BF13:BF14"/>
    <mergeCell ref="BG13:BG14"/>
    <mergeCell ref="Y13:Y14"/>
    <mergeCell ref="Z13:Z14"/>
    <mergeCell ref="AA13:AA14"/>
    <mergeCell ref="AB13:AB14"/>
    <mergeCell ref="BH13:BH14"/>
    <mergeCell ref="BI13:BI14"/>
    <mergeCell ref="AE13:AE14"/>
    <mergeCell ref="AF13:AF14"/>
    <mergeCell ref="AH13:AH14"/>
    <mergeCell ref="AI13:AI14"/>
    <mergeCell ref="AC13:AC14"/>
    <mergeCell ref="AD13:AD14"/>
    <mergeCell ref="BG11:BG12"/>
    <mergeCell ref="BH11:BH12"/>
    <mergeCell ref="AK11:AK12"/>
    <mergeCell ref="AM11:AM12"/>
    <mergeCell ref="BE11:BE12"/>
    <mergeCell ref="BF11:BF12"/>
    <mergeCell ref="AF11:AF12"/>
    <mergeCell ref="AH11:AH12"/>
    <mergeCell ref="BJ11:BJ12"/>
    <mergeCell ref="BK11:BK12"/>
    <mergeCell ref="A13:A14"/>
    <mergeCell ref="B13:B14"/>
    <mergeCell ref="C13:C14"/>
    <mergeCell ref="D13:D14"/>
    <mergeCell ref="E13:E14"/>
    <mergeCell ref="G13:G14"/>
    <mergeCell ref="AI11:AI12"/>
    <mergeCell ref="AJ11:AJ12"/>
    <mergeCell ref="Z11:Z12"/>
    <mergeCell ref="AA11:AA12"/>
    <mergeCell ref="AB11:AB12"/>
    <mergeCell ref="AC11:AC12"/>
    <mergeCell ref="AD11:AD12"/>
    <mergeCell ref="AE11:AE12"/>
    <mergeCell ref="BF9:BF10"/>
    <mergeCell ref="BG9:BG10"/>
    <mergeCell ref="BK9:BK10"/>
    <mergeCell ref="A11:A12"/>
    <mergeCell ref="B11:B12"/>
    <mergeCell ref="C11:C12"/>
    <mergeCell ref="D11:D12"/>
    <mergeCell ref="E11:E12"/>
    <mergeCell ref="G11:G12"/>
    <mergeCell ref="Y11:Y12"/>
    <mergeCell ref="BH9:BH10"/>
    <mergeCell ref="BJ9:BJ10"/>
    <mergeCell ref="Y9:Y10"/>
    <mergeCell ref="Z9:Z10"/>
    <mergeCell ref="AA9:AA10"/>
    <mergeCell ref="AB9:AB10"/>
    <mergeCell ref="AC9:AC10"/>
    <mergeCell ref="AD9:AD10"/>
    <mergeCell ref="AE9:AE10"/>
    <mergeCell ref="BE9:BE10"/>
    <mergeCell ref="BJ5:BJ6"/>
    <mergeCell ref="BK5:BK6"/>
    <mergeCell ref="BF7:BF8"/>
    <mergeCell ref="BG7:BG8"/>
    <mergeCell ref="BH7:BH8"/>
    <mergeCell ref="BI7:BI8"/>
    <mergeCell ref="Y7:Y8"/>
    <mergeCell ref="Z7:Z8"/>
    <mergeCell ref="AA7:AA8"/>
    <mergeCell ref="AB7:AB8"/>
    <mergeCell ref="BJ7:BJ8"/>
    <mergeCell ref="BK7:BK8"/>
    <mergeCell ref="BF5:BF6"/>
    <mergeCell ref="BG5:BG6"/>
    <mergeCell ref="AC7:AC8"/>
    <mergeCell ref="AD7:AD8"/>
    <mergeCell ref="AE7:AE8"/>
    <mergeCell ref="BE7:BE8"/>
    <mergeCell ref="AI5:AI6"/>
    <mergeCell ref="AJ5:AJ6"/>
    <mergeCell ref="AK5:AK6"/>
    <mergeCell ref="AL5:AL6"/>
    <mergeCell ref="AM5:AM6"/>
    <mergeCell ref="BE5:BE6"/>
    <mergeCell ref="CO3:CO4"/>
    <mergeCell ref="CP3:CP4"/>
    <mergeCell ref="BO3:BO4"/>
    <mergeCell ref="BP3:BP4"/>
    <mergeCell ref="BQ3:BQ4"/>
    <mergeCell ref="BR3:BR4"/>
    <mergeCell ref="CJ3:CJ4"/>
    <mergeCell ref="CK3:CK4"/>
    <mergeCell ref="A5:A6"/>
    <mergeCell ref="B5:B6"/>
    <mergeCell ref="C5:C6"/>
    <mergeCell ref="D5:D6"/>
    <mergeCell ref="AD5:AD6"/>
    <mergeCell ref="AE5:AE6"/>
    <mergeCell ref="Z5:Z6"/>
    <mergeCell ref="AA5:AA6"/>
    <mergeCell ref="AB5:AB6"/>
    <mergeCell ref="AC5:AC6"/>
    <mergeCell ref="BK3:BK4"/>
    <mergeCell ref="BL3:BL4"/>
    <mergeCell ref="E5:E6"/>
    <mergeCell ref="F5:F6"/>
    <mergeCell ref="G5:G6"/>
    <mergeCell ref="Y5:Y6"/>
    <mergeCell ref="BH5:BH6"/>
    <mergeCell ref="BI5:BI6"/>
    <mergeCell ref="AF5:AF6"/>
    <mergeCell ref="AH5:AH6"/>
    <mergeCell ref="BM3:BM4"/>
    <mergeCell ref="BN3:BN4"/>
    <mergeCell ref="AL3:AL4"/>
    <mergeCell ref="AM3:AM4"/>
    <mergeCell ref="BE3:BE4"/>
    <mergeCell ref="BF3:BF4"/>
    <mergeCell ref="BG3:BG4"/>
    <mergeCell ref="BH3:BH4"/>
    <mergeCell ref="BI3:BI4"/>
    <mergeCell ref="BJ3:BJ4"/>
    <mergeCell ref="AB3:AB4"/>
    <mergeCell ref="AD3:AD4"/>
    <mergeCell ref="AE3:AE4"/>
    <mergeCell ref="AF3:AF4"/>
    <mergeCell ref="AH3:AH4"/>
    <mergeCell ref="AI3:AI4"/>
    <mergeCell ref="A3:A4"/>
    <mergeCell ref="B3:B4"/>
    <mergeCell ref="C3:C4"/>
    <mergeCell ref="D3:D4"/>
    <mergeCell ref="AJ3:AJ4"/>
    <mergeCell ref="AK3:AK4"/>
    <mergeCell ref="G3:G4"/>
    <mergeCell ref="Y3:Y4"/>
    <mergeCell ref="Z3:Z4"/>
    <mergeCell ref="AA3:AA4"/>
    <mergeCell ref="CJ1:CJ2"/>
    <mergeCell ref="CK1:CK2"/>
    <mergeCell ref="E3:E4"/>
    <mergeCell ref="F3:F4"/>
    <mergeCell ref="CL1:CL2"/>
    <mergeCell ref="CM1:CM2"/>
    <mergeCell ref="BO1:BO2"/>
    <mergeCell ref="BP1:BP2"/>
    <mergeCell ref="BQ1:BQ2"/>
    <mergeCell ref="BR1:BR2"/>
    <mergeCell ref="BM1:BM2"/>
    <mergeCell ref="BN1:BN2"/>
    <mergeCell ref="CN1:CN2"/>
    <mergeCell ref="CO1:CO2"/>
    <mergeCell ref="CP1:CP2"/>
    <mergeCell ref="BV2:BV3"/>
    <mergeCell ref="CG2:CG3"/>
    <mergeCell ref="CL3:CL4"/>
    <mergeCell ref="CM3:CM4"/>
    <mergeCell ref="CN3:CN4"/>
    <mergeCell ref="AK1:AK2"/>
    <mergeCell ref="AM1:AM2"/>
    <mergeCell ref="BE1:BE2"/>
    <mergeCell ref="BF1:BF2"/>
    <mergeCell ref="BK1:BK2"/>
    <mergeCell ref="BL1:BL2"/>
    <mergeCell ref="BI1:BI2"/>
    <mergeCell ref="BJ1:BJ2"/>
    <mergeCell ref="Z1:Z2"/>
    <mergeCell ref="AA1:AA2"/>
    <mergeCell ref="BG1:BG2"/>
    <mergeCell ref="BH1:BH2"/>
    <mergeCell ref="AD1:AD2"/>
    <mergeCell ref="AE1:AE2"/>
    <mergeCell ref="AF1:AF2"/>
    <mergeCell ref="AH1:AH2"/>
    <mergeCell ref="AI1:AI2"/>
    <mergeCell ref="AJ1:AJ2"/>
    <mergeCell ref="AB1:AB2"/>
    <mergeCell ref="AC1:AC2"/>
    <mergeCell ref="A1:A2"/>
    <mergeCell ref="B1:B2"/>
    <mergeCell ref="C1:C2"/>
    <mergeCell ref="D1:D2"/>
    <mergeCell ref="E1:E2"/>
    <mergeCell ref="F1:F2"/>
    <mergeCell ref="G1:G2"/>
    <mergeCell ref="Y1:Y2"/>
  </mergeCells>
  <printOptions/>
  <pageMargins left="0.3937007874015748" right="0.3937007874015748" top="1.1811023622047245" bottom="0" header="0.5905511811023623" footer="0"/>
  <pageSetup horizontalDpi="600" verticalDpi="600" orientation="portrait" paperSize="9" scale="56" r:id="rId2"/>
  <headerFooter alignWithMargins="0">
    <oddHeader>&amp;C&amp;"ＭＳ Ｐゴシック,太字"&amp;20あやめブロック(満６０歳以上)　（&amp;P）</oddHeader>
  </headerFooter>
  <rowBreaks count="1" manualBreakCount="1">
    <brk id="52" max="62" man="1"/>
  </rowBreaks>
  <colBreaks count="2" manualBreakCount="2">
    <brk id="31" max="109" man="1"/>
    <brk id="63" max="10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P135"/>
  <sheetViews>
    <sheetView view="pageBreakPreview" zoomScale="77" zoomScaleNormal="77" zoomScaleSheetLayoutView="77" zoomScalePageLayoutView="50" workbookViewId="0" topLeftCell="A85">
      <selection activeCell="R13" sqref="R13:W13"/>
    </sheetView>
  </sheetViews>
  <sheetFormatPr defaultColWidth="9.00390625" defaultRowHeight="13.5"/>
  <cols>
    <col min="1" max="1" width="4.00390625" style="5" customWidth="1"/>
    <col min="2" max="2" width="16.25390625" style="200" customWidth="1"/>
    <col min="3" max="3" width="3.75390625" style="200" customWidth="1"/>
    <col min="4" max="4" width="16.25390625" style="200" customWidth="1"/>
    <col min="5" max="5" width="2.50390625" style="200" customWidth="1"/>
    <col min="6" max="6" width="9.375" style="14" customWidth="1"/>
    <col min="7" max="7" width="2.50390625" style="200" customWidth="1"/>
    <col min="8" max="8" width="1.25" style="9" customWidth="1"/>
    <col min="9" max="11" width="3.125" style="274" customWidth="1"/>
    <col min="12" max="13" width="3.125" style="341" customWidth="1"/>
    <col min="14" max="16" width="3.125" style="274" customWidth="1"/>
    <col min="17" max="23" width="3.125" style="277" customWidth="1"/>
    <col min="24" max="24" width="1.25" style="9" customWidth="1"/>
    <col min="25" max="25" width="16.25390625" style="200" customWidth="1"/>
    <col min="26" max="26" width="3.75390625" style="200" customWidth="1"/>
    <col min="27" max="27" width="16.25390625" style="200" customWidth="1"/>
    <col min="28" max="28" width="2.50390625" style="200" customWidth="1"/>
    <col min="29" max="29" width="9.375" style="14" customWidth="1"/>
    <col min="30" max="30" width="2.50390625" style="200" customWidth="1"/>
    <col min="31" max="31" width="4.75390625" style="8" bestFit="1" customWidth="1"/>
    <col min="32" max="32" width="5.875" style="8" bestFit="1" customWidth="1"/>
    <col min="33" max="33" width="2.50390625" style="8" customWidth="1"/>
    <col min="34" max="34" width="16.25390625" style="200" customWidth="1"/>
    <col min="35" max="35" width="3.75390625" style="200" customWidth="1"/>
    <col min="36" max="36" width="16.25390625" style="200" customWidth="1"/>
    <col min="37" max="37" width="2.50390625" style="200" customWidth="1"/>
    <col min="38" max="38" width="9.375" style="14" customWidth="1"/>
    <col min="39" max="39" width="2.50390625" style="200" customWidth="1"/>
    <col min="40" max="40" width="1.75390625" style="7" customWidth="1"/>
    <col min="41" max="43" width="3.125" style="167" customWidth="1"/>
    <col min="44" max="45" width="3.125" style="193" customWidth="1"/>
    <col min="46" max="48" width="3.125" style="167" customWidth="1"/>
    <col min="49" max="55" width="3.125" style="168" customWidth="1"/>
    <col min="56" max="56" width="1.25" style="9" customWidth="1"/>
    <col min="57" max="57" width="16.25390625" style="200" customWidth="1"/>
    <col min="58" max="58" width="3.75390625" style="200" customWidth="1"/>
    <col min="59" max="59" width="16.25390625" style="200" customWidth="1"/>
    <col min="60" max="60" width="2.50390625" style="200" customWidth="1"/>
    <col min="61" max="61" width="9.375" style="14" customWidth="1"/>
    <col min="62" max="62" width="2.50390625" style="9" customWidth="1"/>
    <col min="63" max="63" width="5.00390625" style="5" customWidth="1"/>
    <col min="64" max="64" width="4.625" style="0" bestFit="1" customWidth="1"/>
    <col min="65" max="65" width="16.125" style="0" customWidth="1"/>
    <col min="66" max="66" width="3.875" style="0" customWidth="1"/>
    <col min="67" max="67" width="16.375" style="0" customWidth="1"/>
    <col min="68" max="68" width="2.625" style="0" customWidth="1"/>
    <col min="69" max="69" width="9.50390625" style="0" customWidth="1"/>
    <col min="70" max="71" width="2.625" style="0" customWidth="1"/>
    <col min="72" max="86" width="3.25390625" style="0" customWidth="1"/>
    <col min="87" max="87" width="2.625" style="0" customWidth="1"/>
    <col min="88" max="88" width="16.375" style="0" customWidth="1"/>
    <col min="89" max="89" width="3.875" style="0" customWidth="1"/>
    <col min="90" max="90" width="16.25390625" style="0" customWidth="1"/>
    <col min="91" max="91" width="2.625" style="0" customWidth="1"/>
    <col min="93" max="93" width="2.625" style="0" customWidth="1"/>
    <col min="94" max="94" width="5.875" style="0" bestFit="1" customWidth="1"/>
  </cols>
  <sheetData>
    <row r="1" spans="1:94" s="1" customFormat="1" ht="26.25" customHeight="1" thickBot="1">
      <c r="A1" s="421">
        <v>1</v>
      </c>
      <c r="B1" s="422" t="str">
        <f>VLOOKUP("あやめ-"&amp;A1&amp;"-A",'選手データ（あやめ）'!E:L,4,0)</f>
        <v>土屋友子</v>
      </c>
      <c r="C1" s="423" t="s">
        <v>87</v>
      </c>
      <c r="D1" s="422" t="str">
        <f>VLOOKUP("あやめ-"&amp;A1&amp;"-B",'選手データ（あやめ）'!E:L,4,0)</f>
        <v>夏原麗子</v>
      </c>
      <c r="E1" s="419" t="s">
        <v>88</v>
      </c>
      <c r="F1" s="420" t="str">
        <f>VLOOKUP("あやめ-"&amp;A1&amp;"-A",'選手データ（あやめ）'!E:L,8,0)</f>
        <v>千葉</v>
      </c>
      <c r="G1" s="424" t="s">
        <v>89</v>
      </c>
      <c r="H1" s="3"/>
      <c r="I1" s="342" t="s">
        <v>802</v>
      </c>
      <c r="J1" s="279"/>
      <c r="K1" s="279"/>
      <c r="L1" s="279"/>
      <c r="M1" s="342" t="s">
        <v>802</v>
      </c>
      <c r="N1" s="274"/>
      <c r="O1" s="274"/>
      <c r="P1" s="274"/>
      <c r="Q1" s="277"/>
      <c r="R1" s="277"/>
      <c r="S1" s="277"/>
      <c r="T1" s="345"/>
      <c r="U1" s="346" t="s">
        <v>802</v>
      </c>
      <c r="V1" s="346"/>
      <c r="W1" s="346" t="s">
        <v>802</v>
      </c>
      <c r="X1" s="4"/>
      <c r="Y1" s="422" t="str">
        <f>VLOOKUP("あやめ-"&amp;AE1&amp;"-A",'選手データ（あやめ）'!E:L,4,0)</f>
        <v>中山善枝</v>
      </c>
      <c r="Z1" s="423" t="s">
        <v>76</v>
      </c>
      <c r="AA1" s="422" t="str">
        <f>VLOOKUP("あやめ-"&amp;AE1&amp;"-B",'選手データ（あやめ）'!E:L,4,0)</f>
        <v>星田由子</v>
      </c>
      <c r="AB1" s="419" t="s">
        <v>77</v>
      </c>
      <c r="AC1" s="420" t="str">
        <f>VLOOKUP("あやめ-"&amp;AE1&amp;"-A",'選手データ（あやめ）'!E:L,8,0)</f>
        <v>大阪</v>
      </c>
      <c r="AD1" s="424" t="s">
        <v>78</v>
      </c>
      <c r="AE1" s="425">
        <v>22</v>
      </c>
      <c r="AF1" s="421">
        <v>88</v>
      </c>
      <c r="AG1" s="15"/>
      <c r="AH1" s="422" t="str">
        <f>VLOOKUP("あやめ-"&amp;AF1&amp;"-A",'選手データ（あやめ）'!E:L,4,0)</f>
        <v>松田孝子</v>
      </c>
      <c r="AI1" s="423" t="s">
        <v>87</v>
      </c>
      <c r="AJ1" s="422" t="str">
        <f>VLOOKUP("あやめ-"&amp;AF1&amp;"-B",'選手データ（あやめ）'!E:L,4,0)</f>
        <v>吉田弘子</v>
      </c>
      <c r="AK1" s="419" t="s">
        <v>88</v>
      </c>
      <c r="AL1" s="21" t="str">
        <f>VLOOKUP("あやめ-"&amp;AF1&amp;"-A",'選手データ（あやめ）'!E:L,8,0)</f>
        <v>大阪</v>
      </c>
      <c r="AM1" s="424" t="s">
        <v>89</v>
      </c>
      <c r="AN1" s="7"/>
      <c r="AO1" s="211" t="s">
        <v>802</v>
      </c>
      <c r="AP1" s="211"/>
      <c r="AQ1" s="211"/>
      <c r="AR1" s="211"/>
      <c r="AS1" s="211" t="s">
        <v>802</v>
      </c>
      <c r="AT1" s="167"/>
      <c r="AU1" s="167"/>
      <c r="AV1" s="167"/>
      <c r="AW1" s="168"/>
      <c r="AX1" s="168"/>
      <c r="AY1" s="168"/>
      <c r="AZ1" s="168"/>
      <c r="BA1" s="168" t="s">
        <v>802</v>
      </c>
      <c r="BB1" s="168"/>
      <c r="BC1" s="168">
        <v>2</v>
      </c>
      <c r="BD1" s="4"/>
      <c r="BE1" s="422" t="str">
        <f>VLOOKUP("あやめ-"&amp;BK1&amp;"-A",'選手データ（あやめ）'!E:L,4,0)</f>
        <v>氏原末子</v>
      </c>
      <c r="BF1" s="423" t="s">
        <v>76</v>
      </c>
      <c r="BG1" s="422" t="str">
        <f>VLOOKUP("あやめ-"&amp;BK1&amp;"-B",'選手データ（あやめ）'!E:L,4,0)</f>
        <v>佐藤芳子</v>
      </c>
      <c r="BH1" s="419" t="s">
        <v>77</v>
      </c>
      <c r="BI1" s="420" t="str">
        <f>VLOOKUP("あやめ-"&amp;BK1&amp;"-A",'選手データ（あやめ）'!E:L,8,0)</f>
        <v>大阪</v>
      </c>
      <c r="BJ1" s="424" t="s">
        <v>90</v>
      </c>
      <c r="BK1" s="425">
        <v>109</v>
      </c>
      <c r="BL1" s="426">
        <v>31</v>
      </c>
      <c r="BM1" s="422" t="s">
        <v>19</v>
      </c>
      <c r="BN1" s="423" t="s">
        <v>87</v>
      </c>
      <c r="BO1" s="422" t="s">
        <v>837</v>
      </c>
      <c r="BP1" s="419" t="s">
        <v>88</v>
      </c>
      <c r="BQ1" s="420" t="s">
        <v>20</v>
      </c>
      <c r="BR1" s="424" t="s">
        <v>89</v>
      </c>
      <c r="BS1" s="166"/>
      <c r="BT1" s="170"/>
      <c r="BU1" s="170"/>
      <c r="BV1" s="193">
        <v>0</v>
      </c>
      <c r="BW1" s="193"/>
      <c r="BX1" s="193"/>
      <c r="BY1" s="167"/>
      <c r="BZ1" s="167"/>
      <c r="CA1" s="167"/>
      <c r="CB1" s="168"/>
      <c r="CC1" s="168"/>
      <c r="CD1" s="168"/>
      <c r="CE1" s="168"/>
      <c r="CF1" s="168"/>
      <c r="CG1" s="171">
        <v>3</v>
      </c>
      <c r="CH1" s="171"/>
      <c r="CI1" s="9"/>
      <c r="CJ1" s="422" t="s">
        <v>28</v>
      </c>
      <c r="CK1" s="423" t="s">
        <v>76</v>
      </c>
      <c r="CL1" s="422" t="s">
        <v>840</v>
      </c>
      <c r="CM1" s="419" t="s">
        <v>77</v>
      </c>
      <c r="CN1" s="420" t="s">
        <v>82</v>
      </c>
      <c r="CO1" s="424" t="s">
        <v>78</v>
      </c>
      <c r="CP1" s="422">
        <v>127</v>
      </c>
    </row>
    <row r="2" spans="1:94" s="1" customFormat="1" ht="26.25" customHeight="1" thickBot="1" thickTop="1">
      <c r="A2" s="421"/>
      <c r="B2" s="422"/>
      <c r="C2" s="423"/>
      <c r="D2" s="422"/>
      <c r="E2" s="419"/>
      <c r="F2" s="420"/>
      <c r="G2" s="424"/>
      <c r="H2" s="3"/>
      <c r="I2" s="281"/>
      <c r="J2" s="274"/>
      <c r="K2" s="274"/>
      <c r="L2" s="274"/>
      <c r="M2" s="282"/>
      <c r="N2" s="274"/>
      <c r="O2" s="274"/>
      <c r="P2" s="274"/>
      <c r="Q2" s="277"/>
      <c r="R2" s="277"/>
      <c r="S2" s="277"/>
      <c r="T2" s="283"/>
      <c r="U2" s="277"/>
      <c r="V2" s="284"/>
      <c r="W2" s="277"/>
      <c r="X2" s="3"/>
      <c r="Y2" s="422"/>
      <c r="Z2" s="423"/>
      <c r="AA2" s="422"/>
      <c r="AB2" s="419"/>
      <c r="AC2" s="420">
        <f>IF(VLOOKUP("あやめ-"&amp;AE1&amp;"-B",'選手データ（あやめ）'!E:L,8,0)=AC1,"",VLOOKUP("あやめ-"&amp;AE1&amp;"-B",'選手データ（あやめ）'!E:L,8,0))</f>
      </c>
      <c r="AD2" s="424"/>
      <c r="AE2" s="425"/>
      <c r="AF2" s="421"/>
      <c r="AG2" s="15"/>
      <c r="AH2" s="422"/>
      <c r="AI2" s="423"/>
      <c r="AJ2" s="422"/>
      <c r="AK2" s="419"/>
      <c r="AL2" s="22" t="str">
        <f>IF(VLOOKUP("あやめ-"&amp;AF1&amp;"-B",'選手データ（あやめ）'!E:L,8,0)=AL1,"",VLOOKUP("あやめ-"&amp;AF1&amp;"-B",'選手データ（あやめ）'!E:L,8,0))</f>
        <v>徳島</v>
      </c>
      <c r="AM2" s="424"/>
      <c r="AN2" s="7"/>
      <c r="AO2" s="183"/>
      <c r="AP2" s="167"/>
      <c r="AQ2" s="167"/>
      <c r="AR2" s="167"/>
      <c r="AS2" s="212"/>
      <c r="AT2" s="167"/>
      <c r="AU2" s="167"/>
      <c r="AV2" s="167"/>
      <c r="AW2" s="168"/>
      <c r="AX2" s="168"/>
      <c r="AY2" s="168"/>
      <c r="AZ2" s="168"/>
      <c r="BA2" s="173"/>
      <c r="BB2" s="178"/>
      <c r="BC2" s="173"/>
      <c r="BD2" s="3"/>
      <c r="BE2" s="422"/>
      <c r="BF2" s="423"/>
      <c r="BG2" s="422"/>
      <c r="BH2" s="419"/>
      <c r="BI2" s="420">
        <f>IF(VLOOKUP("あやめ-"&amp;BK1&amp;"-B",'選手データ（あやめ）'!E:L,8,0)=BI1,"",VLOOKUP("あやめ-"&amp;BK1&amp;"-B",'選手データ（あやめ）'!E:L,8,0))</f>
      </c>
      <c r="BJ2" s="424"/>
      <c r="BK2" s="425"/>
      <c r="BL2" s="426"/>
      <c r="BM2" s="422"/>
      <c r="BN2" s="423"/>
      <c r="BO2" s="422"/>
      <c r="BP2" s="419"/>
      <c r="BQ2" s="420"/>
      <c r="BR2" s="424"/>
      <c r="BS2" s="166"/>
      <c r="BT2" s="167"/>
      <c r="BU2" s="167"/>
      <c r="BV2" s="427">
        <v>2</v>
      </c>
      <c r="BW2" s="184"/>
      <c r="BX2" s="170"/>
      <c r="BY2" s="170"/>
      <c r="BZ2" s="170"/>
      <c r="CA2" s="170"/>
      <c r="CB2" s="168"/>
      <c r="CC2" s="194"/>
      <c r="CD2" s="194"/>
      <c r="CE2" s="194"/>
      <c r="CF2" s="195"/>
      <c r="CG2" s="429" t="s">
        <v>802</v>
      </c>
      <c r="CH2" s="168"/>
      <c r="CI2" s="9"/>
      <c r="CJ2" s="422"/>
      <c r="CK2" s="423"/>
      <c r="CL2" s="422"/>
      <c r="CM2" s="419"/>
      <c r="CN2" s="420" t="s">
        <v>95</v>
      </c>
      <c r="CO2" s="424"/>
      <c r="CP2" s="422"/>
    </row>
    <row r="3" spans="1:94" s="1" customFormat="1" ht="26.25" customHeight="1" thickBot="1" thickTop="1">
      <c r="A3" s="421">
        <v>2</v>
      </c>
      <c r="B3" s="422" t="str">
        <f>VLOOKUP("あやめ-"&amp;A3&amp;"-A",'選手データ（あやめ）'!E:L,4,0)</f>
        <v>中井喜子</v>
      </c>
      <c r="C3" s="423" t="s">
        <v>87</v>
      </c>
      <c r="D3" s="422" t="str">
        <f>VLOOKUP("あやめ-"&amp;A3&amp;"-B",'選手データ（あやめ）'!E:L,4,0)</f>
        <v>西田利子</v>
      </c>
      <c r="E3" s="419" t="s">
        <v>88</v>
      </c>
      <c r="F3" s="420" t="str">
        <f>VLOOKUP("あやめ-"&amp;A3&amp;"-A",'選手データ（あやめ）'!E:L,8,0)</f>
        <v>大阪</v>
      </c>
      <c r="G3" s="424" t="s">
        <v>89</v>
      </c>
      <c r="H3" s="3"/>
      <c r="I3" s="271"/>
      <c r="J3" s="272"/>
      <c r="K3" s="272">
        <v>2</v>
      </c>
      <c r="L3" s="272"/>
      <c r="M3" s="285"/>
      <c r="N3" s="343" t="s">
        <v>802</v>
      </c>
      <c r="O3" s="274"/>
      <c r="P3" s="274"/>
      <c r="Q3" s="277"/>
      <c r="R3" s="277"/>
      <c r="S3" s="277"/>
      <c r="T3" s="347" t="s">
        <v>802</v>
      </c>
      <c r="U3" s="348"/>
      <c r="V3" s="349" t="s">
        <v>802</v>
      </c>
      <c r="W3" s="348"/>
      <c r="X3" s="4"/>
      <c r="Y3" s="422" t="str">
        <f>VLOOKUP("あやめ-"&amp;AE3&amp;"-A",'選手データ（あやめ）'!E:L,4,0)</f>
        <v>和田静代</v>
      </c>
      <c r="Z3" s="423" t="s">
        <v>76</v>
      </c>
      <c r="AA3" s="422" t="str">
        <f>VLOOKUP("あやめ-"&amp;AE3&amp;"-B",'選手データ（あやめ）'!E:L,4,0)</f>
        <v>細田正子</v>
      </c>
      <c r="AB3" s="419" t="s">
        <v>77</v>
      </c>
      <c r="AC3" s="23" t="str">
        <f>VLOOKUP("あやめ-"&amp;AE3&amp;"-A",'選手データ（あやめ）'!E:L,8,0)</f>
        <v>静岡</v>
      </c>
      <c r="AD3" s="424" t="s">
        <v>78</v>
      </c>
      <c r="AE3" s="425">
        <v>23</v>
      </c>
      <c r="AF3" s="421">
        <v>89</v>
      </c>
      <c r="AG3" s="15"/>
      <c r="AH3" s="422" t="str">
        <f>VLOOKUP("あやめ-"&amp;AF3&amp;"-A",'選手データ（あやめ）'!E:L,4,0)</f>
        <v>大河内久美子</v>
      </c>
      <c r="AI3" s="423" t="s">
        <v>87</v>
      </c>
      <c r="AJ3" s="422" t="str">
        <f>VLOOKUP("あやめ-"&amp;AF3&amp;"-B",'選手データ（あやめ）'!E:L,4,0)</f>
        <v>安藤益子</v>
      </c>
      <c r="AK3" s="419" t="s">
        <v>88</v>
      </c>
      <c r="AL3" s="420" t="str">
        <f>VLOOKUP("あやめ-"&amp;AF3&amp;"-A",'選手データ（あやめ）'!E:L,8,0)</f>
        <v>愛知</v>
      </c>
      <c r="AM3" s="424" t="s">
        <v>89</v>
      </c>
      <c r="AN3" s="7"/>
      <c r="AO3" s="169"/>
      <c r="AP3" s="170"/>
      <c r="AQ3" s="170" t="s">
        <v>802</v>
      </c>
      <c r="AR3" s="170"/>
      <c r="AS3" s="213"/>
      <c r="AT3" s="245">
        <v>0</v>
      </c>
      <c r="AU3" s="167"/>
      <c r="AV3" s="167"/>
      <c r="AW3" s="168"/>
      <c r="AX3" s="168"/>
      <c r="AY3" s="168"/>
      <c r="AZ3" s="218">
        <v>1</v>
      </c>
      <c r="BA3" s="220"/>
      <c r="BB3" s="218" t="s">
        <v>802</v>
      </c>
      <c r="BC3" s="220" t="s">
        <v>802</v>
      </c>
      <c r="BD3" s="4"/>
      <c r="BE3" s="422" t="str">
        <f>VLOOKUP("あやめ-"&amp;BK3&amp;"-A",'選手データ（あやめ）'!E:L,4,0)</f>
        <v>庄司充子</v>
      </c>
      <c r="BF3" s="423" t="s">
        <v>76</v>
      </c>
      <c r="BG3" s="422" t="str">
        <f>VLOOKUP("あやめ-"&amp;BK3&amp;"-B",'選手データ（あやめ）'!E:L,4,0)</f>
        <v>西村悦子</v>
      </c>
      <c r="BH3" s="419" t="s">
        <v>77</v>
      </c>
      <c r="BI3" s="420" t="str">
        <f>VLOOKUP("あやめ-"&amp;BK3&amp;"-A",'選手データ（あやめ）'!E:L,8,0)</f>
        <v>埼玉</v>
      </c>
      <c r="BJ3" s="424" t="s">
        <v>90</v>
      </c>
      <c r="BK3" s="425">
        <v>110</v>
      </c>
      <c r="BL3" s="426">
        <v>76</v>
      </c>
      <c r="BM3" s="422" t="s">
        <v>838</v>
      </c>
      <c r="BN3" s="423" t="s">
        <v>87</v>
      </c>
      <c r="BO3" s="422" t="s">
        <v>839</v>
      </c>
      <c r="BP3" s="419" t="s">
        <v>88</v>
      </c>
      <c r="BQ3" s="420" t="s">
        <v>96</v>
      </c>
      <c r="BR3" s="424" t="s">
        <v>89</v>
      </c>
      <c r="BS3" s="166"/>
      <c r="BT3" s="196"/>
      <c r="BU3" s="196"/>
      <c r="BV3" s="428"/>
      <c r="BW3" s="202"/>
      <c r="BX3" s="193"/>
      <c r="BY3" s="167"/>
      <c r="BZ3" s="167"/>
      <c r="CA3" s="224"/>
      <c r="CB3" s="203"/>
      <c r="CC3" s="168"/>
      <c r="CD3" s="168"/>
      <c r="CE3" s="168"/>
      <c r="CF3" s="204"/>
      <c r="CG3" s="430"/>
      <c r="CH3" s="168"/>
      <c r="CI3" s="9"/>
      <c r="CJ3" s="422" t="s">
        <v>844</v>
      </c>
      <c r="CK3" s="423" t="s">
        <v>76</v>
      </c>
      <c r="CL3" s="422" t="s">
        <v>845</v>
      </c>
      <c r="CM3" s="419" t="s">
        <v>77</v>
      </c>
      <c r="CN3" s="420" t="s">
        <v>20</v>
      </c>
      <c r="CO3" s="424" t="s">
        <v>78</v>
      </c>
      <c r="CP3" s="422">
        <v>170</v>
      </c>
    </row>
    <row r="4" spans="1:94" s="1" customFormat="1" ht="26.25" customHeight="1" thickBot="1" thickTop="1">
      <c r="A4" s="421"/>
      <c r="B4" s="422"/>
      <c r="C4" s="423"/>
      <c r="D4" s="422"/>
      <c r="E4" s="419"/>
      <c r="F4" s="420">
        <f>IF(VLOOKUP("あやめ-"&amp;A3&amp;"-B",'選手データ（あやめ）'!E:L,8,0)=F3,"",VLOOKUP("あやめ-"&amp;A3&amp;"-B",'選手データ（あやめ）'!E:L,8,0))</f>
      </c>
      <c r="G4" s="424"/>
      <c r="H4" s="3"/>
      <c r="I4" s="273">
        <v>0</v>
      </c>
      <c r="J4" s="273"/>
      <c r="K4" s="274"/>
      <c r="L4" s="275"/>
      <c r="M4" s="289"/>
      <c r="N4" s="282"/>
      <c r="O4" s="274"/>
      <c r="P4" s="274"/>
      <c r="Q4" s="277"/>
      <c r="R4" s="277"/>
      <c r="S4" s="283"/>
      <c r="T4" s="277"/>
      <c r="U4" s="290"/>
      <c r="V4" s="291"/>
      <c r="W4" s="278">
        <v>0</v>
      </c>
      <c r="X4" s="3"/>
      <c r="Y4" s="422"/>
      <c r="Z4" s="423"/>
      <c r="AA4" s="422"/>
      <c r="AB4" s="419"/>
      <c r="AC4" s="24" t="str">
        <f>IF(VLOOKUP("あやめ-"&amp;AE3&amp;"-B",'選手データ（あやめ）'!E:L,8,0)=AC3,"",VLOOKUP("あやめ-"&amp;AE3&amp;"-B",'選手データ（あやめ）'!E:L,8,0))</f>
        <v>山梨</v>
      </c>
      <c r="AD4" s="424"/>
      <c r="AE4" s="425"/>
      <c r="AF4" s="421"/>
      <c r="AG4" s="15"/>
      <c r="AH4" s="422"/>
      <c r="AI4" s="423"/>
      <c r="AJ4" s="422"/>
      <c r="AK4" s="419"/>
      <c r="AL4" s="420">
        <f>IF(VLOOKUP("あやめ-"&amp;AF3&amp;"-B",'選手データ（あやめ）'!E:L,8,0)=AL3,"",VLOOKUP("あやめ-"&amp;AF3&amp;"-B",'選手データ（あやめ）'!E:L,8,0))</f>
      </c>
      <c r="AM4" s="424"/>
      <c r="AN4" s="7"/>
      <c r="AO4" s="197">
        <v>1</v>
      </c>
      <c r="AP4" s="167"/>
      <c r="AQ4" s="187"/>
      <c r="AR4" s="185"/>
      <c r="AS4" s="187"/>
      <c r="AT4" s="259"/>
      <c r="AU4" s="167"/>
      <c r="AV4" s="167"/>
      <c r="AW4" s="168"/>
      <c r="AX4" s="168"/>
      <c r="AY4" s="168">
        <v>0</v>
      </c>
      <c r="AZ4" s="172"/>
      <c r="BA4" s="172"/>
      <c r="BB4" s="172"/>
      <c r="BC4" s="188"/>
      <c r="BD4" s="3"/>
      <c r="BE4" s="422"/>
      <c r="BF4" s="423"/>
      <c r="BG4" s="422"/>
      <c r="BH4" s="419"/>
      <c r="BI4" s="420">
        <f>IF(VLOOKUP("あやめ-"&amp;BK3&amp;"-B",'選手データ（あやめ）'!E:L,8,0)=BI3,"",VLOOKUP("あやめ-"&amp;BK3&amp;"-B",'選手データ（あやめ）'!E:L,8,0))</f>
      </c>
      <c r="BJ4" s="424"/>
      <c r="BK4" s="425"/>
      <c r="BL4" s="426"/>
      <c r="BM4" s="422"/>
      <c r="BN4" s="423"/>
      <c r="BO4" s="422"/>
      <c r="BP4" s="419"/>
      <c r="BQ4" s="420"/>
      <c r="BR4" s="424"/>
      <c r="BS4" s="166"/>
      <c r="BT4" s="167"/>
      <c r="BU4" s="167"/>
      <c r="BV4" s="193" t="s">
        <v>802</v>
      </c>
      <c r="BW4" s="193"/>
      <c r="BX4" s="193"/>
      <c r="BY4" s="167"/>
      <c r="BZ4" s="167"/>
      <c r="CA4" s="215"/>
      <c r="CB4" s="168"/>
      <c r="CC4" s="168"/>
      <c r="CD4" s="168"/>
      <c r="CE4" s="168"/>
      <c r="CF4" s="168"/>
      <c r="CG4" s="203" t="s">
        <v>802</v>
      </c>
      <c r="CH4" s="203"/>
      <c r="CI4" s="9"/>
      <c r="CJ4" s="422"/>
      <c r="CK4" s="423"/>
      <c r="CL4" s="422"/>
      <c r="CM4" s="419"/>
      <c r="CN4" s="420" t="s">
        <v>803</v>
      </c>
      <c r="CO4" s="424"/>
      <c r="CP4" s="422"/>
    </row>
    <row r="5" spans="1:63" s="1" customFormat="1" ht="26.25" customHeight="1" thickTop="1">
      <c r="A5" s="421">
        <v>3</v>
      </c>
      <c r="B5" s="422" t="str">
        <f>VLOOKUP("あやめ-"&amp;A5&amp;"-A",'選手データ（あやめ）'!E:L,4,0)</f>
        <v>廣田留理子</v>
      </c>
      <c r="C5" s="423" t="s">
        <v>87</v>
      </c>
      <c r="D5" s="422" t="str">
        <f>VLOOKUP("あやめ-"&amp;A5&amp;"-B",'選手データ（あやめ）'!E:L,4,0)</f>
        <v>近江加代子</v>
      </c>
      <c r="E5" s="419" t="s">
        <v>88</v>
      </c>
      <c r="F5" s="420" t="str">
        <f>VLOOKUP("あやめ-"&amp;A5&amp;"-A",'選手データ（あやめ）'!E:L,8,0)</f>
        <v>島根</v>
      </c>
      <c r="G5" s="424" t="s">
        <v>89</v>
      </c>
      <c r="H5" s="3"/>
      <c r="I5" s="272"/>
      <c r="J5" s="272"/>
      <c r="K5" s="272"/>
      <c r="L5" s="292"/>
      <c r="M5" s="271"/>
      <c r="N5" s="293"/>
      <c r="O5" s="274"/>
      <c r="P5" s="274"/>
      <c r="Q5" s="277"/>
      <c r="R5" s="277"/>
      <c r="S5" s="283"/>
      <c r="T5" s="277"/>
      <c r="U5" s="294"/>
      <c r="V5" s="294"/>
      <c r="W5" s="287"/>
      <c r="X5" s="4"/>
      <c r="Y5" s="422" t="str">
        <f>VLOOKUP("あやめ-"&amp;AE5&amp;"-A",'選手データ（あやめ）'!E:L,4,0)</f>
        <v>細谷はる江</v>
      </c>
      <c r="Z5" s="423" t="s">
        <v>76</v>
      </c>
      <c r="AA5" s="422" t="str">
        <f>VLOOKUP("あやめ-"&amp;AE5&amp;"-B",'選手データ（あやめ）'!E:L,4,0)</f>
        <v>楢原正子</v>
      </c>
      <c r="AB5" s="419" t="s">
        <v>77</v>
      </c>
      <c r="AC5" s="420" t="str">
        <f>VLOOKUP("あやめ-"&amp;AE5&amp;"-A",'選手データ（あやめ）'!E:L,8,0)</f>
        <v>群馬</v>
      </c>
      <c r="AD5" s="424" t="s">
        <v>78</v>
      </c>
      <c r="AE5" s="425">
        <v>24</v>
      </c>
      <c r="AF5" s="421">
        <v>90</v>
      </c>
      <c r="AG5" s="15"/>
      <c r="AH5" s="422" t="str">
        <f>VLOOKUP("あやめ-"&amp;AF5&amp;"-A",'選手データ（あやめ）'!E:L,4,0)</f>
        <v>田村まみ</v>
      </c>
      <c r="AI5" s="423" t="s">
        <v>87</v>
      </c>
      <c r="AJ5" s="422" t="str">
        <f>VLOOKUP("あやめ-"&amp;AF5&amp;"-B",'選手データ（あやめ）'!E:L,4,0)</f>
        <v>南谷佳子</v>
      </c>
      <c r="AK5" s="419" t="s">
        <v>88</v>
      </c>
      <c r="AL5" s="420" t="str">
        <f>VLOOKUP("あやめ-"&amp;AF5&amp;"-A",'選手データ（あやめ）'!E:L,8,0)</f>
        <v>宮崎</v>
      </c>
      <c r="AM5" s="424" t="s">
        <v>89</v>
      </c>
      <c r="AN5" s="7"/>
      <c r="AO5" s="170"/>
      <c r="AP5" s="170"/>
      <c r="AQ5" s="169"/>
      <c r="AR5" s="170"/>
      <c r="AS5" s="169"/>
      <c r="AT5" s="183"/>
      <c r="AU5" s="167"/>
      <c r="AV5" s="167"/>
      <c r="AW5" s="168"/>
      <c r="AX5" s="168"/>
      <c r="AY5" s="229"/>
      <c r="AZ5" s="168"/>
      <c r="BA5" s="175"/>
      <c r="BB5" s="175"/>
      <c r="BC5" s="171"/>
      <c r="BD5" s="4"/>
      <c r="BE5" s="422" t="str">
        <f>VLOOKUP("あやめ-"&amp;BK5&amp;"-A",'選手データ（あやめ）'!E:L,4,0)</f>
        <v>井上美知子</v>
      </c>
      <c r="BF5" s="423" t="s">
        <v>76</v>
      </c>
      <c r="BG5" s="422" t="str">
        <f>VLOOKUP("あやめ-"&amp;BK5&amp;"-B",'選手データ（あやめ）'!E:L,4,0)</f>
        <v>江頭洋子</v>
      </c>
      <c r="BH5" s="419" t="s">
        <v>77</v>
      </c>
      <c r="BI5" s="420" t="str">
        <f>VLOOKUP("あやめ-"&amp;BK5&amp;"-A",'選手データ（あやめ）'!E:L,8,0)</f>
        <v>福岡</v>
      </c>
      <c r="BJ5" s="424" t="s">
        <v>90</v>
      </c>
      <c r="BK5" s="425">
        <v>111</v>
      </c>
    </row>
    <row r="6" spans="1:63" s="1" customFormat="1" ht="26.25" customHeight="1" thickBot="1">
      <c r="A6" s="421"/>
      <c r="B6" s="422"/>
      <c r="C6" s="423"/>
      <c r="D6" s="422"/>
      <c r="E6" s="419"/>
      <c r="F6" s="420">
        <f>IF(VLOOKUP("あやめ-"&amp;A5&amp;"-B",'選手データ（あやめ）'!E:L,8,0)=F5,"",VLOOKUP("あやめ-"&amp;A5&amp;"-B",'選手データ（あやめ）'!E:L,8,0))</f>
      </c>
      <c r="G6" s="424"/>
      <c r="H6" s="3"/>
      <c r="I6" s="274"/>
      <c r="J6" s="274"/>
      <c r="K6" s="344" t="s">
        <v>802</v>
      </c>
      <c r="L6" s="273"/>
      <c r="M6" s="273">
        <v>0</v>
      </c>
      <c r="N6" s="293"/>
      <c r="O6" s="274"/>
      <c r="P6" s="274"/>
      <c r="Q6" s="277"/>
      <c r="R6" s="277"/>
      <c r="S6" s="276">
        <v>1</v>
      </c>
      <c r="T6" s="277"/>
      <c r="U6" s="278">
        <v>1</v>
      </c>
      <c r="V6" s="278">
        <v>1</v>
      </c>
      <c r="W6" s="277"/>
      <c r="X6" s="3"/>
      <c r="Y6" s="422"/>
      <c r="Z6" s="423"/>
      <c r="AA6" s="422"/>
      <c r="AB6" s="419"/>
      <c r="AC6" s="420">
        <f>IF(VLOOKUP("あやめ-"&amp;AE5&amp;"-B",'選手データ（あやめ）'!E:L,8,0)=AC5,"",VLOOKUP("あやめ-"&amp;AE5&amp;"-B",'選手データ（あやめ）'!E:L,8,0))</f>
      </c>
      <c r="AD6" s="424"/>
      <c r="AE6" s="425"/>
      <c r="AF6" s="421"/>
      <c r="AG6" s="15"/>
      <c r="AH6" s="422"/>
      <c r="AI6" s="423"/>
      <c r="AJ6" s="422"/>
      <c r="AK6" s="419"/>
      <c r="AL6" s="420">
        <f>IF(VLOOKUP("あやめ-"&amp;AF5&amp;"-B",'選手データ（あやめ）'!E:L,8,0)=AL5,"",VLOOKUP("あやめ-"&amp;AF5&amp;"-B",'選手データ（あやめ）'!E:L,8,0))</f>
      </c>
      <c r="AM6" s="424"/>
      <c r="AN6" s="7"/>
      <c r="AO6" s="167"/>
      <c r="AP6" s="167"/>
      <c r="AQ6" s="197">
        <v>0</v>
      </c>
      <c r="AR6" s="197"/>
      <c r="AS6" s="197">
        <v>0</v>
      </c>
      <c r="AT6" s="183"/>
      <c r="AU6" s="167"/>
      <c r="AV6" s="167"/>
      <c r="AW6" s="168"/>
      <c r="AX6" s="168"/>
      <c r="AY6" s="230"/>
      <c r="AZ6" s="168"/>
      <c r="BA6" s="188">
        <v>3</v>
      </c>
      <c r="BB6" s="188">
        <v>1</v>
      </c>
      <c r="BC6" s="168"/>
      <c r="BD6" s="3"/>
      <c r="BE6" s="422"/>
      <c r="BF6" s="423"/>
      <c r="BG6" s="422"/>
      <c r="BH6" s="419"/>
      <c r="BI6" s="420">
        <f>IF(VLOOKUP("あやめ-"&amp;BK5&amp;"-B",'選手データ（あやめ）'!E:L,8,0)=BI5,"",VLOOKUP("あやめ-"&amp;BK5&amp;"-B",'選手データ（あやめ）'!E:L,8,0))</f>
      </c>
      <c r="BJ6" s="424"/>
      <c r="BK6" s="425"/>
    </row>
    <row r="7" spans="1:63" s="1" customFormat="1" ht="26.25" customHeight="1" thickTop="1">
      <c r="A7" s="15"/>
      <c r="B7" s="19"/>
      <c r="C7" s="20"/>
      <c r="D7" s="19"/>
      <c r="E7" s="13"/>
      <c r="F7" s="23"/>
      <c r="G7" s="12"/>
      <c r="H7" s="3"/>
      <c r="I7" s="274"/>
      <c r="J7" s="274"/>
      <c r="K7" s="274"/>
      <c r="L7" s="274"/>
      <c r="M7" s="274"/>
      <c r="N7" s="293"/>
      <c r="O7" s="274"/>
      <c r="P7" s="274"/>
      <c r="Q7" s="277"/>
      <c r="R7" s="277"/>
      <c r="S7" s="295"/>
      <c r="T7" s="277"/>
      <c r="U7" s="277">
        <v>2</v>
      </c>
      <c r="V7" s="277"/>
      <c r="W7" s="345" t="s">
        <v>802</v>
      </c>
      <c r="X7" s="3"/>
      <c r="Y7" s="422" t="str">
        <f>VLOOKUP("あやめ-"&amp;AE7&amp;"-A",'選手データ（あやめ）'!E:L,4,0)</f>
        <v>山下博美</v>
      </c>
      <c r="Z7" s="423" t="s">
        <v>76</v>
      </c>
      <c r="AA7" s="422" t="str">
        <f>VLOOKUP("あやめ-"&amp;AE7&amp;"-B",'選手データ（あやめ）'!E:L,4,0)</f>
        <v>満原滝代</v>
      </c>
      <c r="AB7" s="419" t="s">
        <v>77</v>
      </c>
      <c r="AC7" s="420" t="str">
        <f>VLOOKUP("あやめ-"&amp;AE7&amp;"-A",'選手データ（あやめ）'!E:L,8,0)</f>
        <v>熊本</v>
      </c>
      <c r="AD7" s="424" t="s">
        <v>78</v>
      </c>
      <c r="AE7" s="425">
        <v>25</v>
      </c>
      <c r="AF7" s="15"/>
      <c r="AG7" s="15"/>
      <c r="AH7" s="19"/>
      <c r="AI7" s="20"/>
      <c r="AJ7" s="19"/>
      <c r="AK7" s="13"/>
      <c r="AL7" s="21"/>
      <c r="AM7" s="12"/>
      <c r="AN7" s="7"/>
      <c r="AO7" s="167"/>
      <c r="AP7" s="167"/>
      <c r="AQ7" s="167"/>
      <c r="AR7" s="167"/>
      <c r="AS7" s="167"/>
      <c r="AT7" s="183"/>
      <c r="AU7" s="167"/>
      <c r="AV7" s="167"/>
      <c r="AW7" s="168"/>
      <c r="AX7" s="168"/>
      <c r="AY7" s="230"/>
      <c r="AZ7" s="168"/>
      <c r="BA7" s="168">
        <v>0</v>
      </c>
      <c r="BB7" s="168"/>
      <c r="BC7" s="168" t="s">
        <v>802</v>
      </c>
      <c r="BD7" s="4"/>
      <c r="BE7" s="422" t="str">
        <f>VLOOKUP("あやめ-"&amp;BK7&amp;"-A",'選手データ（あやめ）'!E:L,4,0)</f>
        <v>石川須奈枝</v>
      </c>
      <c r="BF7" s="423" t="s">
        <v>76</v>
      </c>
      <c r="BG7" s="422" t="str">
        <f>VLOOKUP("あやめ-"&amp;BK7&amp;"-B",'選手データ（あやめ）'!E:L,4,0)</f>
        <v>高橋よその</v>
      </c>
      <c r="BH7" s="419" t="s">
        <v>77</v>
      </c>
      <c r="BI7" s="420" t="str">
        <f>VLOOKUP("あやめ-"&amp;BK7&amp;"-A",'選手データ（あやめ）'!E:L,8,0)</f>
        <v>岩手</v>
      </c>
      <c r="BJ7" s="424" t="s">
        <v>90</v>
      </c>
      <c r="BK7" s="425">
        <v>112</v>
      </c>
    </row>
    <row r="8" spans="1:63" s="1" customFormat="1" ht="26.25" customHeight="1">
      <c r="A8" s="15"/>
      <c r="B8" s="19"/>
      <c r="C8" s="20"/>
      <c r="D8" s="19"/>
      <c r="E8" s="13"/>
      <c r="F8" s="24"/>
      <c r="G8" s="12"/>
      <c r="H8" s="3"/>
      <c r="I8" s="274"/>
      <c r="J8" s="274"/>
      <c r="K8" s="274"/>
      <c r="L8" s="274"/>
      <c r="M8" s="274"/>
      <c r="N8" s="293"/>
      <c r="O8" s="274"/>
      <c r="P8" s="274"/>
      <c r="Q8" s="277"/>
      <c r="R8" s="277"/>
      <c r="S8" s="295"/>
      <c r="T8" s="284"/>
      <c r="U8" s="296"/>
      <c r="V8" s="297"/>
      <c r="W8" s="296"/>
      <c r="X8" s="3"/>
      <c r="Y8" s="422"/>
      <c r="Z8" s="423"/>
      <c r="AA8" s="422"/>
      <c r="AB8" s="419"/>
      <c r="AC8" s="420">
        <f>IF(VLOOKUP("あやめ-"&amp;AE7&amp;"-B",'選手データ（あやめ）'!E:L,8,0)=AC7,"",VLOOKUP("あやめ-"&amp;AE7&amp;"-B",'選手データ（あやめ）'!E:L,8,0))</f>
      </c>
      <c r="AD8" s="424"/>
      <c r="AE8" s="425"/>
      <c r="AF8" s="15"/>
      <c r="AG8" s="15"/>
      <c r="AH8" s="19"/>
      <c r="AI8" s="20"/>
      <c r="AJ8" s="19"/>
      <c r="AK8" s="13"/>
      <c r="AL8" s="22"/>
      <c r="AM8" s="12"/>
      <c r="AN8" s="7"/>
      <c r="AO8" s="167"/>
      <c r="AP8" s="167"/>
      <c r="AQ8" s="167"/>
      <c r="AR8" s="167"/>
      <c r="AS8" s="167"/>
      <c r="AT8" s="183"/>
      <c r="AU8" s="167"/>
      <c r="AV8" s="167"/>
      <c r="AW8" s="168"/>
      <c r="AX8" s="168"/>
      <c r="AY8" s="230"/>
      <c r="AZ8" s="168"/>
      <c r="BA8" s="173"/>
      <c r="BB8" s="178"/>
      <c r="BC8" s="173"/>
      <c r="BD8" s="3"/>
      <c r="BE8" s="422"/>
      <c r="BF8" s="423"/>
      <c r="BG8" s="422"/>
      <c r="BH8" s="419"/>
      <c r="BI8" s="420">
        <f>IF(VLOOKUP("あやめ-"&amp;BK7&amp;"-B",'選手データ（あやめ）'!E:L,8,0)=BI7,"",VLOOKUP("あやめ-"&amp;BK7&amp;"-B",'選手データ（あやめ）'!E:L,8,0))</f>
      </c>
      <c r="BJ8" s="424"/>
      <c r="BK8" s="425"/>
    </row>
    <row r="9" spans="1:63" s="1" customFormat="1" ht="26.25" customHeight="1" thickBot="1">
      <c r="A9" s="15"/>
      <c r="B9" s="19"/>
      <c r="C9" s="20"/>
      <c r="D9" s="19"/>
      <c r="E9" s="13"/>
      <c r="F9" s="23"/>
      <c r="G9" s="12"/>
      <c r="H9" s="3"/>
      <c r="I9" s="274"/>
      <c r="J9" s="274"/>
      <c r="K9" s="274"/>
      <c r="L9" s="274"/>
      <c r="M9" s="274"/>
      <c r="N9" s="293"/>
      <c r="O9" s="274"/>
      <c r="P9" s="274"/>
      <c r="Q9" s="277"/>
      <c r="R9" s="277"/>
      <c r="S9" s="295"/>
      <c r="T9" s="298"/>
      <c r="U9" s="287"/>
      <c r="V9" s="288">
        <v>1</v>
      </c>
      <c r="W9" s="287"/>
      <c r="X9" s="3"/>
      <c r="Y9" s="422" t="str">
        <f>VLOOKUP("あやめ-"&amp;AE9&amp;"-A",'選手データ（あやめ）'!E:L,4,0)</f>
        <v>三村里美</v>
      </c>
      <c r="Z9" s="423" t="s">
        <v>76</v>
      </c>
      <c r="AA9" s="422" t="str">
        <f>VLOOKUP("あやめ-"&amp;AE9&amp;"-B",'選手データ（あやめ）'!E:L,4,0)</f>
        <v>香月美千子</v>
      </c>
      <c r="AB9" s="419" t="s">
        <v>77</v>
      </c>
      <c r="AC9" s="420" t="str">
        <f>VLOOKUP("あやめ-"&amp;AE9&amp;"-A",'選手データ（あやめ）'!E:L,8,0)</f>
        <v>兵庫</v>
      </c>
      <c r="AD9" s="424" t="s">
        <v>78</v>
      </c>
      <c r="AE9" s="425">
        <v>26</v>
      </c>
      <c r="AF9" s="15"/>
      <c r="AG9" s="15"/>
      <c r="AH9" s="19"/>
      <c r="AI9" s="20"/>
      <c r="AJ9" s="19"/>
      <c r="AK9" s="13"/>
      <c r="AL9" s="21"/>
      <c r="AM9" s="12"/>
      <c r="AN9" s="7"/>
      <c r="AO9" s="167"/>
      <c r="AP9" s="167"/>
      <c r="AQ9" s="167"/>
      <c r="AR9" s="167"/>
      <c r="AS9" s="167"/>
      <c r="AT9" s="183"/>
      <c r="AU9" s="167"/>
      <c r="AV9" s="167"/>
      <c r="AW9" s="168"/>
      <c r="AX9" s="168"/>
      <c r="AY9" s="230"/>
      <c r="AZ9" s="168"/>
      <c r="BA9" s="172"/>
      <c r="BB9" s="168">
        <v>0</v>
      </c>
      <c r="BC9" s="175"/>
      <c r="BD9" s="3"/>
      <c r="BE9" s="422" t="str">
        <f>VLOOKUP("あやめ-"&amp;BK9&amp;"-A",'選手データ（あやめ）'!E:L,4,0)</f>
        <v>長谷川節子</v>
      </c>
      <c r="BF9" s="423" t="s">
        <v>87</v>
      </c>
      <c r="BG9" s="422" t="str">
        <f>VLOOKUP("あやめ-"&amp;BK9&amp;"-B",'選手データ（あやめ）'!E:L,4,0)</f>
        <v>久保田洋子</v>
      </c>
      <c r="BH9" s="419" t="s">
        <v>88</v>
      </c>
      <c r="BI9" s="21" t="str">
        <f>VLOOKUP("あやめ-"&amp;BK9&amp;"-A",'選手データ（あやめ）'!E:L,8,0)</f>
        <v>京都</v>
      </c>
      <c r="BJ9" s="424" t="s">
        <v>89</v>
      </c>
      <c r="BK9" s="425">
        <v>113</v>
      </c>
    </row>
    <row r="10" spans="1:63" s="1" customFormat="1" ht="26.25" customHeight="1" thickTop="1">
      <c r="A10" s="15"/>
      <c r="B10" s="19"/>
      <c r="C10" s="20"/>
      <c r="D10" s="19"/>
      <c r="E10" s="13"/>
      <c r="F10" s="24"/>
      <c r="G10" s="12"/>
      <c r="H10" s="3"/>
      <c r="I10" s="274"/>
      <c r="J10" s="274"/>
      <c r="K10" s="274"/>
      <c r="L10" s="274"/>
      <c r="M10" s="274"/>
      <c r="N10" s="293"/>
      <c r="O10" s="274"/>
      <c r="P10" s="274"/>
      <c r="Q10" s="277"/>
      <c r="R10" s="277"/>
      <c r="S10" s="290"/>
      <c r="T10" s="299">
        <v>3</v>
      </c>
      <c r="U10" s="296"/>
      <c r="V10" s="291"/>
      <c r="W10" s="300">
        <v>0</v>
      </c>
      <c r="X10" s="3"/>
      <c r="Y10" s="422"/>
      <c r="Z10" s="423"/>
      <c r="AA10" s="422"/>
      <c r="AB10" s="419"/>
      <c r="AC10" s="420">
        <f>IF(VLOOKUP("あやめ-"&amp;AE9&amp;"-B",'選手データ（あやめ）'!E:L,8,0)=AC9,"",VLOOKUP("あやめ-"&amp;AE9&amp;"-B",'選手データ（あやめ）'!E:L,8,0))</f>
      </c>
      <c r="AD10" s="424"/>
      <c r="AE10" s="425"/>
      <c r="AF10" s="15"/>
      <c r="AG10" s="15"/>
      <c r="AH10" s="19"/>
      <c r="AI10" s="20"/>
      <c r="AJ10" s="19"/>
      <c r="AK10" s="13"/>
      <c r="AL10" s="22"/>
      <c r="AM10" s="12"/>
      <c r="AN10" s="7"/>
      <c r="AO10" s="167"/>
      <c r="AP10" s="167"/>
      <c r="AQ10" s="167"/>
      <c r="AR10" s="167"/>
      <c r="AS10" s="167"/>
      <c r="AT10" s="183"/>
      <c r="AU10" s="167"/>
      <c r="AV10" s="167"/>
      <c r="AW10" s="168"/>
      <c r="AX10" s="168"/>
      <c r="AY10" s="172"/>
      <c r="AZ10" s="233" t="s">
        <v>802</v>
      </c>
      <c r="BA10" s="178"/>
      <c r="BB10" s="173"/>
      <c r="BC10" s="189">
        <v>1</v>
      </c>
      <c r="BD10" s="3"/>
      <c r="BE10" s="422"/>
      <c r="BF10" s="423"/>
      <c r="BG10" s="422"/>
      <c r="BH10" s="419"/>
      <c r="BI10" s="22" t="str">
        <f>IF(VLOOKUP("あやめ-"&amp;BK9&amp;"-B",'選手データ（あやめ）'!E:L,8,0)=BI9,"",VLOOKUP("あやめ-"&amp;BK9&amp;"-B",'選手データ（あやめ）'!E:L,8,0))</f>
        <v>長野</v>
      </c>
      <c r="BJ10" s="424"/>
      <c r="BK10" s="425"/>
    </row>
    <row r="11" spans="1:63" s="1" customFormat="1" ht="26.25" customHeight="1" thickBot="1">
      <c r="A11" s="421"/>
      <c r="B11" s="422"/>
      <c r="C11" s="423"/>
      <c r="D11" s="422"/>
      <c r="E11" s="419"/>
      <c r="F11" s="23"/>
      <c r="G11" s="424"/>
      <c r="H11" s="3"/>
      <c r="I11" s="274"/>
      <c r="J11" s="274"/>
      <c r="K11" s="274"/>
      <c r="L11" s="274"/>
      <c r="M11" s="274"/>
      <c r="N11" s="293"/>
      <c r="O11" s="274"/>
      <c r="P11" s="274"/>
      <c r="Q11" s="277"/>
      <c r="R11" s="277"/>
      <c r="S11" s="290"/>
      <c r="T11" s="283"/>
      <c r="U11" s="301"/>
      <c r="V11" s="302"/>
      <c r="W11" s="280"/>
      <c r="X11" s="4"/>
      <c r="Y11" s="422" t="str">
        <f>VLOOKUP("あやめ-"&amp;AE11&amp;"-A",'選手データ（あやめ）'!E:L,4,0)</f>
        <v>玉井満子</v>
      </c>
      <c r="Z11" s="423" t="s">
        <v>76</v>
      </c>
      <c r="AA11" s="422" t="str">
        <f>VLOOKUP("あやめ-"&amp;AE11&amp;"-B",'選手データ（あやめ）'!E:L,4,0)</f>
        <v>桑原弘子</v>
      </c>
      <c r="AB11" s="419" t="s">
        <v>77</v>
      </c>
      <c r="AC11" s="420" t="str">
        <f>VLOOKUP("あやめ-"&amp;AE11&amp;"-A",'選手データ（あやめ）'!E:L,8,0)</f>
        <v>香川</v>
      </c>
      <c r="AD11" s="424" t="s">
        <v>78</v>
      </c>
      <c r="AE11" s="425">
        <v>27</v>
      </c>
      <c r="AF11" s="421"/>
      <c r="AG11" s="15"/>
      <c r="AH11" s="422"/>
      <c r="AI11" s="423"/>
      <c r="AJ11" s="422"/>
      <c r="AK11" s="419"/>
      <c r="AL11" s="21"/>
      <c r="AM11" s="424"/>
      <c r="AN11" s="7"/>
      <c r="AO11" s="167"/>
      <c r="AP11" s="167"/>
      <c r="AQ11" s="167"/>
      <c r="AR11" s="167"/>
      <c r="AS11" s="167"/>
      <c r="AT11" s="183"/>
      <c r="AU11" s="167"/>
      <c r="AV11" s="167"/>
      <c r="AW11" s="168"/>
      <c r="AX11" s="168"/>
      <c r="AY11" s="172"/>
      <c r="AZ11" s="216"/>
      <c r="BA11" s="219"/>
      <c r="BB11" s="220"/>
      <c r="BC11" s="218"/>
      <c r="BE11" s="422" t="str">
        <f>VLOOKUP("あやめ-"&amp;BK11&amp;"-A",'選手データ（あやめ）'!E:L,4,0)</f>
        <v>岡村洋子</v>
      </c>
      <c r="BF11" s="423" t="s">
        <v>87</v>
      </c>
      <c r="BG11" s="422" t="str">
        <f>VLOOKUP("あやめ-"&amp;BK11&amp;"-B",'選手データ（あやめ）'!E:L,4,0)</f>
        <v>菊地明子</v>
      </c>
      <c r="BH11" s="419" t="s">
        <v>88</v>
      </c>
      <c r="BI11" s="21" t="str">
        <f>VLOOKUP("あやめ-"&amp;BK11&amp;"-A",'選手データ（あやめ）'!E:L,8,0)</f>
        <v>高知</v>
      </c>
      <c r="BJ11" s="424" t="s">
        <v>89</v>
      </c>
      <c r="BK11" s="425">
        <v>114</v>
      </c>
    </row>
    <row r="12" spans="1:63" s="1" customFormat="1" ht="26.25" customHeight="1" thickTop="1">
      <c r="A12" s="421"/>
      <c r="B12" s="422"/>
      <c r="C12" s="423"/>
      <c r="D12" s="422"/>
      <c r="E12" s="419"/>
      <c r="F12" s="24"/>
      <c r="G12" s="424"/>
      <c r="H12" s="3"/>
      <c r="I12" s="274"/>
      <c r="J12" s="274"/>
      <c r="K12" s="274"/>
      <c r="L12" s="274"/>
      <c r="M12" s="274"/>
      <c r="N12" s="293"/>
      <c r="O12" s="274"/>
      <c r="P12" s="274"/>
      <c r="Q12" s="277"/>
      <c r="R12" s="277"/>
      <c r="S12" s="290"/>
      <c r="T12" s="277"/>
      <c r="U12" s="350" t="s">
        <v>802</v>
      </c>
      <c r="V12" s="350" t="s">
        <v>802</v>
      </c>
      <c r="W12" s="277"/>
      <c r="X12" s="3"/>
      <c r="Y12" s="422"/>
      <c r="Z12" s="423"/>
      <c r="AA12" s="422"/>
      <c r="AB12" s="419"/>
      <c r="AC12" s="420">
        <f>IF(VLOOKUP("あやめ-"&amp;AE11&amp;"-B",'選手データ（あやめ）'!E:L,8,0)=AC11,"",VLOOKUP("あやめ-"&amp;AE11&amp;"-B",'選手データ（あやめ）'!E:L,8,0))</f>
      </c>
      <c r="AD12" s="424"/>
      <c r="AE12" s="425"/>
      <c r="AF12" s="421"/>
      <c r="AG12" s="15"/>
      <c r="AH12" s="422"/>
      <c r="AI12" s="423"/>
      <c r="AJ12" s="422"/>
      <c r="AK12" s="419"/>
      <c r="AL12" s="22"/>
      <c r="AM12" s="424"/>
      <c r="AN12" s="7"/>
      <c r="AO12" s="167"/>
      <c r="AP12" s="167"/>
      <c r="AQ12" s="167"/>
      <c r="AR12" s="167"/>
      <c r="AS12" s="167"/>
      <c r="AT12" s="183"/>
      <c r="AU12" s="167"/>
      <c r="AV12" s="167"/>
      <c r="AW12" s="168"/>
      <c r="AX12" s="168"/>
      <c r="AY12" s="172"/>
      <c r="AZ12" s="205"/>
      <c r="BA12" s="258" t="s">
        <v>802</v>
      </c>
      <c r="BB12" s="258" t="s">
        <v>802</v>
      </c>
      <c r="BC12" s="205"/>
      <c r="BE12" s="422"/>
      <c r="BF12" s="423"/>
      <c r="BG12" s="422"/>
      <c r="BH12" s="419"/>
      <c r="BI12" s="22" t="str">
        <f>IF(VLOOKUP("あやめ-"&amp;BK11&amp;"-B",'選手データ（あやめ）'!E:L,8,0)=BI11,"",VLOOKUP("あやめ-"&amp;BK11&amp;"-B",'選手データ（あやめ）'!E:L,8,0))</f>
        <v>愛媛</v>
      </c>
      <c r="BJ12" s="424"/>
      <c r="BK12" s="425"/>
    </row>
    <row r="13" spans="1:63" s="1" customFormat="1" ht="26.25" customHeight="1" thickBot="1">
      <c r="A13" s="421">
        <v>4</v>
      </c>
      <c r="B13" s="422" t="str">
        <f>VLOOKUP("あやめ-"&amp;A13&amp;"-A",'選手データ（あやめ）'!E:L,4,0)</f>
        <v>大城啓子</v>
      </c>
      <c r="C13" s="423" t="s">
        <v>87</v>
      </c>
      <c r="D13" s="422" t="str">
        <f>VLOOKUP("あやめ-"&amp;A13&amp;"-B",'選手データ（あやめ）'!E:L,4,0)</f>
        <v>越川起代子</v>
      </c>
      <c r="E13" s="419" t="s">
        <v>88</v>
      </c>
      <c r="F13" s="23" t="str">
        <f>VLOOKUP("あやめ-"&amp;A13&amp;"-A",'選手データ（あやめ）'!E:L,8,0)</f>
        <v>東京</v>
      </c>
      <c r="G13" s="424" t="s">
        <v>89</v>
      </c>
      <c r="H13" s="3"/>
      <c r="I13" s="342" t="s">
        <v>802</v>
      </c>
      <c r="J13" s="342"/>
      <c r="K13" s="342"/>
      <c r="L13" s="342" t="s">
        <v>802</v>
      </c>
      <c r="M13" s="274"/>
      <c r="N13" s="293"/>
      <c r="O13" s="286">
        <v>2</v>
      </c>
      <c r="P13" s="274"/>
      <c r="Q13" s="277"/>
      <c r="R13" s="351" t="s">
        <v>802</v>
      </c>
      <c r="S13" s="352"/>
      <c r="T13" s="345"/>
      <c r="U13" s="346" t="s">
        <v>802</v>
      </c>
      <c r="V13" s="346"/>
      <c r="W13" s="346" t="s">
        <v>802</v>
      </c>
      <c r="X13" s="4"/>
      <c r="Y13" s="422" t="str">
        <f>VLOOKUP("あやめ-"&amp;AE13&amp;"-A",'選手データ（あやめ）'!E:L,4,0)</f>
        <v>皆田和子</v>
      </c>
      <c r="Z13" s="423" t="s">
        <v>76</v>
      </c>
      <c r="AA13" s="422" t="str">
        <f>VLOOKUP("あやめ-"&amp;AE13&amp;"-B",'選手データ（あやめ）'!E:L,4,0)</f>
        <v>加古正子</v>
      </c>
      <c r="AB13" s="419" t="s">
        <v>77</v>
      </c>
      <c r="AC13" s="420" t="str">
        <f>VLOOKUP("あやめ-"&amp;AE13&amp;"-A",'選手データ（あやめ）'!E:L,8,0)</f>
        <v>広島</v>
      </c>
      <c r="AD13" s="424" t="s">
        <v>78</v>
      </c>
      <c r="AE13" s="425">
        <v>28</v>
      </c>
      <c r="AF13" s="421">
        <v>91</v>
      </c>
      <c r="AG13" s="15"/>
      <c r="AH13" s="422" t="str">
        <f>VLOOKUP("あやめ-"&amp;AF13&amp;"-A",'選手データ（あやめ）'!E:L,4,0)</f>
        <v>音田登美子</v>
      </c>
      <c r="AI13" s="423" t="s">
        <v>87</v>
      </c>
      <c r="AJ13" s="422" t="str">
        <f>VLOOKUP("あやめ-"&amp;AF13&amp;"-B",'選手データ（あやめ）'!E:L,4,0)</f>
        <v>野津ひで子</v>
      </c>
      <c r="AK13" s="419" t="s">
        <v>88</v>
      </c>
      <c r="AL13" s="21" t="str">
        <f>VLOOKUP("あやめ-"&amp;AF13&amp;"-A",'選手データ（あやめ）'!E:L,8,0)</f>
        <v>鳥取</v>
      </c>
      <c r="AM13" s="424" t="s">
        <v>89</v>
      </c>
      <c r="AN13" s="7"/>
      <c r="AO13" s="167">
        <v>1</v>
      </c>
      <c r="AP13" s="167"/>
      <c r="AQ13" s="167"/>
      <c r="AR13" s="167" t="s">
        <v>802</v>
      </c>
      <c r="AS13" s="167"/>
      <c r="AT13" s="183"/>
      <c r="AU13" s="226" t="s">
        <v>802</v>
      </c>
      <c r="AV13" s="167"/>
      <c r="AW13" s="168"/>
      <c r="AX13" s="221">
        <v>0</v>
      </c>
      <c r="AY13" s="172"/>
      <c r="AZ13" s="168"/>
      <c r="BA13" s="168" t="s">
        <v>802</v>
      </c>
      <c r="BB13" s="218"/>
      <c r="BC13" s="218" t="s">
        <v>802</v>
      </c>
      <c r="BD13" s="4"/>
      <c r="BE13" s="422" t="str">
        <f>VLOOKUP("あやめ-"&amp;BK13&amp;"-A",'選手データ（あやめ）'!E:L,4,0)</f>
        <v>生和和子</v>
      </c>
      <c r="BF13" s="423" t="s">
        <v>76</v>
      </c>
      <c r="BG13" s="422" t="str">
        <f>VLOOKUP("あやめ-"&amp;BK13&amp;"-B",'選手データ（あやめ）'!E:L,4,0)</f>
        <v>原田達子</v>
      </c>
      <c r="BH13" s="419" t="s">
        <v>77</v>
      </c>
      <c r="BI13" s="420" t="str">
        <f>VLOOKUP("あやめ-"&amp;BK13&amp;"-A",'選手データ（あやめ）'!E:L,8,0)</f>
        <v>島根</v>
      </c>
      <c r="BJ13" s="424" t="s">
        <v>90</v>
      </c>
      <c r="BK13" s="425">
        <v>115</v>
      </c>
    </row>
    <row r="14" spans="1:63" s="1" customFormat="1" ht="26.25" customHeight="1" thickTop="1">
      <c r="A14" s="421"/>
      <c r="B14" s="422"/>
      <c r="C14" s="423"/>
      <c r="D14" s="422"/>
      <c r="E14" s="419"/>
      <c r="F14" s="24" t="str">
        <f>IF(VLOOKUP("あやめ-"&amp;A13&amp;"-B",'選手データ（あやめ）'!E:L,8,0)=F13,"",VLOOKUP("あやめ-"&amp;A13&amp;"-B",'選手データ（あやめ）'!E:L,8,0))</f>
        <v>埼玉</v>
      </c>
      <c r="G14" s="424"/>
      <c r="H14" s="3"/>
      <c r="I14" s="274"/>
      <c r="J14" s="304"/>
      <c r="K14" s="274"/>
      <c r="L14" s="282"/>
      <c r="M14" s="274"/>
      <c r="N14" s="281"/>
      <c r="O14" s="305"/>
      <c r="P14" s="274"/>
      <c r="Q14" s="283"/>
      <c r="R14" s="306"/>
      <c r="S14" s="277"/>
      <c r="T14" s="283"/>
      <c r="U14" s="277"/>
      <c r="V14" s="284"/>
      <c r="W14" s="277"/>
      <c r="X14" s="3"/>
      <c r="Y14" s="422"/>
      <c r="Z14" s="423"/>
      <c r="AA14" s="422"/>
      <c r="AB14" s="419"/>
      <c r="AC14" s="420">
        <f>IF(VLOOKUP("あやめ-"&amp;AE13&amp;"-B",'選手データ（あやめ）'!E:L,8,0)=AC13,"",VLOOKUP("あやめ-"&amp;AE13&amp;"-B",'選手データ（あやめ）'!E:L,8,0))</f>
      </c>
      <c r="AD14" s="424"/>
      <c r="AE14" s="425"/>
      <c r="AF14" s="421"/>
      <c r="AG14" s="15"/>
      <c r="AH14" s="422"/>
      <c r="AI14" s="423"/>
      <c r="AJ14" s="422"/>
      <c r="AK14" s="419"/>
      <c r="AL14" s="22" t="str">
        <f>IF(VLOOKUP("あやめ-"&amp;AF13&amp;"-B",'選手データ（あやめ）'!E:L,8,0)=AL13,"",VLOOKUP("あやめ-"&amp;AF13&amp;"-B",'選手データ（あやめ）'!E:L,8,0))</f>
        <v>島根</v>
      </c>
      <c r="AM14" s="424"/>
      <c r="AN14" s="7"/>
      <c r="AO14" s="185"/>
      <c r="AP14" s="186"/>
      <c r="AQ14" s="185"/>
      <c r="AR14" s="187"/>
      <c r="AS14" s="167"/>
      <c r="AT14" s="215"/>
      <c r="AU14" s="167"/>
      <c r="AV14" s="245"/>
      <c r="AW14" s="168"/>
      <c r="AX14" s="229"/>
      <c r="AY14" s="168"/>
      <c r="AZ14" s="216"/>
      <c r="BA14" s="203"/>
      <c r="BB14" s="168"/>
      <c r="BC14" s="172"/>
      <c r="BD14" s="3"/>
      <c r="BE14" s="422"/>
      <c r="BF14" s="423"/>
      <c r="BG14" s="422"/>
      <c r="BH14" s="419"/>
      <c r="BI14" s="420">
        <f>IF(VLOOKUP("あやめ-"&amp;BK13&amp;"-B",'選手データ（あやめ）'!E:L,8,0)=BI13,"",VLOOKUP("あやめ-"&amp;BK13&amp;"-B",'選手データ（あやめ）'!E:L,8,0))</f>
      </c>
      <c r="BJ14" s="424"/>
      <c r="BK14" s="425"/>
    </row>
    <row r="15" spans="1:63" s="1" customFormat="1" ht="26.25" customHeight="1" thickBot="1">
      <c r="A15" s="421">
        <v>5</v>
      </c>
      <c r="B15" s="422" t="str">
        <f>VLOOKUP("あやめ-"&amp;A15&amp;"-A",'選手データ（あやめ）'!E:L,4,0)</f>
        <v>渡辺幸子</v>
      </c>
      <c r="C15" s="423" t="s">
        <v>87</v>
      </c>
      <c r="D15" s="422" t="str">
        <f>VLOOKUP("あやめ-"&amp;A15&amp;"-B",'選手データ（あやめ）'!E:L,4,0)</f>
        <v>谷　万里子</v>
      </c>
      <c r="E15" s="419" t="s">
        <v>88</v>
      </c>
      <c r="F15" s="420" t="str">
        <f>VLOOKUP("あやめ-"&amp;A15&amp;"-A",'選手データ（あやめ）'!E:L,8,0)</f>
        <v>奈良</v>
      </c>
      <c r="G15" s="424" t="s">
        <v>89</v>
      </c>
      <c r="H15" s="3"/>
      <c r="I15" s="272"/>
      <c r="J15" s="292"/>
      <c r="K15" s="272">
        <v>0</v>
      </c>
      <c r="L15" s="285"/>
      <c r="M15" s="286"/>
      <c r="N15" s="281" t="s">
        <v>802</v>
      </c>
      <c r="O15" s="281"/>
      <c r="P15" s="274"/>
      <c r="Q15" s="283"/>
      <c r="R15" s="283"/>
      <c r="S15" s="277"/>
      <c r="T15" s="276">
        <v>1</v>
      </c>
      <c r="U15" s="287"/>
      <c r="V15" s="288">
        <v>1</v>
      </c>
      <c r="W15" s="287">
        <v>1</v>
      </c>
      <c r="X15" s="4"/>
      <c r="Y15" s="422" t="str">
        <f>VLOOKUP("あやめ-"&amp;AE15&amp;"-A",'選手データ（あやめ）'!E:L,4,0)</f>
        <v>木島栄子</v>
      </c>
      <c r="Z15" s="423" t="s">
        <v>76</v>
      </c>
      <c r="AA15" s="422" t="str">
        <f>VLOOKUP("あやめ-"&amp;AE15&amp;"-B",'選手データ（あやめ）'!E:L,4,0)</f>
        <v>五十嵐トミ</v>
      </c>
      <c r="AB15" s="419" t="s">
        <v>77</v>
      </c>
      <c r="AC15" s="420" t="str">
        <f>VLOOKUP("あやめ-"&amp;AE15&amp;"-A",'選手データ（あやめ）'!E:L,8,0)</f>
        <v>宮城</v>
      </c>
      <c r="AD15" s="424" t="s">
        <v>78</v>
      </c>
      <c r="AE15" s="425">
        <v>29</v>
      </c>
      <c r="AF15" s="421">
        <v>92</v>
      </c>
      <c r="AG15" s="15"/>
      <c r="AH15" s="422" t="str">
        <f>VLOOKUP("あやめ-"&amp;AF15&amp;"-A",'選手データ（あやめ）'!E:L,4,0)</f>
        <v>豊島多喜子</v>
      </c>
      <c r="AI15" s="423" t="s">
        <v>87</v>
      </c>
      <c r="AJ15" s="422" t="str">
        <f>VLOOKUP("あやめ-"&amp;AF15&amp;"-B",'選手データ（あやめ）'!E:L,4,0)</f>
        <v>古川幸代</v>
      </c>
      <c r="AK15" s="419" t="s">
        <v>88</v>
      </c>
      <c r="AL15" s="420" t="str">
        <f>VLOOKUP("あやめ-"&amp;AF15&amp;"-A",'選手データ（あやめ）'!E:L,8,0)</f>
        <v>大阪</v>
      </c>
      <c r="AM15" s="424" t="s">
        <v>89</v>
      </c>
      <c r="AN15" s="7"/>
      <c r="AO15" s="211"/>
      <c r="AP15" s="226" t="s">
        <v>802</v>
      </c>
      <c r="AQ15" s="211"/>
      <c r="AR15" s="263"/>
      <c r="AS15" s="211">
        <v>1</v>
      </c>
      <c r="AT15" s="215"/>
      <c r="AU15" s="167"/>
      <c r="AV15" s="245"/>
      <c r="AW15" s="168"/>
      <c r="AX15" s="230"/>
      <c r="AY15" s="168"/>
      <c r="AZ15" s="217">
        <v>0</v>
      </c>
      <c r="BA15" s="171"/>
      <c r="BB15" s="171">
        <v>0</v>
      </c>
      <c r="BC15" s="175"/>
      <c r="BD15" s="4"/>
      <c r="BE15" s="422" t="str">
        <f>VLOOKUP("あやめ-"&amp;BK15&amp;"-A",'選手データ（あやめ）'!E:L,4,0)</f>
        <v>吉村ひろみ</v>
      </c>
      <c r="BF15" s="423" t="s">
        <v>76</v>
      </c>
      <c r="BG15" s="422" t="str">
        <f>VLOOKUP("あやめ-"&amp;BK15&amp;"-B",'選手データ（あやめ）'!E:L,4,0)</f>
        <v>正楽和代</v>
      </c>
      <c r="BH15" s="419" t="s">
        <v>77</v>
      </c>
      <c r="BI15" s="420" t="str">
        <f>VLOOKUP("あやめ-"&amp;BK15&amp;"-A",'選手データ（あやめ）'!E:L,8,0)</f>
        <v>奈良</v>
      </c>
      <c r="BJ15" s="424" t="s">
        <v>90</v>
      </c>
      <c r="BK15" s="425">
        <v>116</v>
      </c>
    </row>
    <row r="16" spans="1:63" s="1" customFormat="1" ht="26.25" customHeight="1" thickTop="1">
      <c r="A16" s="421"/>
      <c r="B16" s="422"/>
      <c r="C16" s="423"/>
      <c r="D16" s="422"/>
      <c r="E16" s="419"/>
      <c r="F16" s="420">
        <f>IF(VLOOKUP("あやめ-"&amp;A15&amp;"-B",'選手データ（あやめ）'!E:L,8,0)=F15,"",VLOOKUP("あやめ-"&amp;A15&amp;"-B",'選手データ（あやめ）'!E:L,8,0))</f>
      </c>
      <c r="G16" s="424"/>
      <c r="H16" s="3"/>
      <c r="I16" s="307">
        <v>3</v>
      </c>
      <c r="J16" s="274"/>
      <c r="K16" s="275"/>
      <c r="L16" s="289"/>
      <c r="M16" s="282"/>
      <c r="N16" s="281"/>
      <c r="O16" s="281"/>
      <c r="P16" s="274"/>
      <c r="Q16" s="283"/>
      <c r="R16" s="283"/>
      <c r="S16" s="277"/>
      <c r="T16" s="308"/>
      <c r="U16" s="290"/>
      <c r="V16" s="291"/>
      <c r="W16" s="277"/>
      <c r="X16" s="3"/>
      <c r="Y16" s="422"/>
      <c r="Z16" s="423"/>
      <c r="AA16" s="422"/>
      <c r="AB16" s="419"/>
      <c r="AC16" s="420">
        <f>IF(VLOOKUP("あやめ-"&amp;AE15&amp;"-B",'選手データ（あやめ）'!E:L,8,0)=AC15,"",VLOOKUP("あやめ-"&amp;AE15&amp;"-B",'選手データ（あやめ）'!E:L,8,0))</f>
      </c>
      <c r="AD16" s="424"/>
      <c r="AE16" s="425"/>
      <c r="AF16" s="421"/>
      <c r="AG16" s="15"/>
      <c r="AH16" s="422"/>
      <c r="AI16" s="423"/>
      <c r="AJ16" s="422"/>
      <c r="AK16" s="419"/>
      <c r="AL16" s="420">
        <f>IF(VLOOKUP("あやめ-"&amp;AF15&amp;"-B",'選手データ（あやめ）'!E:L,8,0)=AL15,"",VLOOKUP("あやめ-"&amp;AF15&amp;"-B",'選手データ（あやめ）'!E:L,8,0))</f>
      </c>
      <c r="AM16" s="424"/>
      <c r="AN16" s="7"/>
      <c r="AO16" s="197" t="s">
        <v>802</v>
      </c>
      <c r="AP16" s="167"/>
      <c r="AQ16" s="190"/>
      <c r="AR16" s="183"/>
      <c r="AS16" s="183"/>
      <c r="AT16" s="215"/>
      <c r="AU16" s="167"/>
      <c r="AV16" s="245"/>
      <c r="AW16" s="168"/>
      <c r="AX16" s="230"/>
      <c r="AY16" s="168"/>
      <c r="AZ16" s="176"/>
      <c r="BA16" s="173"/>
      <c r="BB16" s="173"/>
      <c r="BC16" s="189">
        <v>0</v>
      </c>
      <c r="BD16" s="3"/>
      <c r="BE16" s="422"/>
      <c r="BF16" s="423"/>
      <c r="BG16" s="422"/>
      <c r="BH16" s="419"/>
      <c r="BI16" s="420">
        <f>IF(VLOOKUP("あやめ-"&amp;BK15&amp;"-B",'選手データ（あやめ）'!E:L,8,0)=BI15,"",VLOOKUP("あやめ-"&amp;BK15&amp;"-B",'選手データ（あやめ）'!E:L,8,0))</f>
      </c>
      <c r="BJ16" s="424"/>
      <c r="BK16" s="425"/>
    </row>
    <row r="17" spans="1:63" s="1" customFormat="1" ht="26.25" customHeight="1">
      <c r="A17" s="421">
        <v>6</v>
      </c>
      <c r="B17" s="422" t="str">
        <f>VLOOKUP("あやめ-"&amp;A17&amp;"-A",'選手データ（あやめ）'!E:L,4,0)</f>
        <v>香田悦子</v>
      </c>
      <c r="C17" s="423" t="s">
        <v>87</v>
      </c>
      <c r="D17" s="422" t="str">
        <f>VLOOKUP("あやめ-"&amp;A17&amp;"-B",'選手データ（あやめ）'!E:L,4,0)</f>
        <v>真栄里ワカ子</v>
      </c>
      <c r="E17" s="419" t="s">
        <v>88</v>
      </c>
      <c r="F17" s="23" t="str">
        <f>VLOOKUP("あやめ-"&amp;A17&amp;"-A",'選手データ（あやめ）'!E:L,8,0)</f>
        <v>福岡</v>
      </c>
      <c r="G17" s="424" t="s">
        <v>89</v>
      </c>
      <c r="H17" s="3"/>
      <c r="I17" s="272"/>
      <c r="J17" s="272"/>
      <c r="K17" s="292"/>
      <c r="L17" s="271"/>
      <c r="M17" s="293"/>
      <c r="N17" s="281"/>
      <c r="O17" s="281"/>
      <c r="P17" s="274"/>
      <c r="Q17" s="283"/>
      <c r="R17" s="283"/>
      <c r="S17" s="277"/>
      <c r="T17" s="290"/>
      <c r="U17" s="294"/>
      <c r="V17" s="294"/>
      <c r="W17" s="287"/>
      <c r="X17" s="4"/>
      <c r="Y17" s="422" t="str">
        <f>VLOOKUP("あやめ-"&amp;AE17&amp;"-A",'選手データ（あやめ）'!E:L,4,0)</f>
        <v>和田和子</v>
      </c>
      <c r="Z17" s="423" t="s">
        <v>76</v>
      </c>
      <c r="AA17" s="422" t="str">
        <f>VLOOKUP("あやめ-"&amp;AE17&amp;"-B",'選手データ（あやめ）'!E:L,4,0)</f>
        <v>中井巨児</v>
      </c>
      <c r="AB17" s="419" t="s">
        <v>77</v>
      </c>
      <c r="AC17" s="420" t="str">
        <f>VLOOKUP("あやめ-"&amp;AE17&amp;"-A",'選手データ（あやめ）'!E:L,8,0)</f>
        <v>大阪</v>
      </c>
      <c r="AD17" s="424" t="s">
        <v>78</v>
      </c>
      <c r="AE17" s="425">
        <v>30</v>
      </c>
      <c r="AF17" s="421">
        <v>93</v>
      </c>
      <c r="AG17" s="15"/>
      <c r="AH17" s="422" t="str">
        <f>VLOOKUP("あやめ-"&amp;AF17&amp;"-A",'選手データ（あやめ）'!E:L,4,0)</f>
        <v>鈴木彰子</v>
      </c>
      <c r="AI17" s="423" t="s">
        <v>87</v>
      </c>
      <c r="AJ17" s="422" t="str">
        <f>VLOOKUP("あやめ-"&amp;AF17&amp;"-B",'選手データ（あやめ）'!E:L,4,0)</f>
        <v>田中　　操</v>
      </c>
      <c r="AK17" s="419" t="s">
        <v>88</v>
      </c>
      <c r="AL17" s="420" t="str">
        <f>VLOOKUP("あやめ-"&amp;AF17&amp;"-A",'選手データ（あやめ）'!E:L,8,0)</f>
        <v>神奈川</v>
      </c>
      <c r="AM17" s="424" t="s">
        <v>89</v>
      </c>
      <c r="AN17" s="7"/>
      <c r="AO17" s="170"/>
      <c r="AP17" s="170"/>
      <c r="AQ17" s="184"/>
      <c r="AR17" s="169"/>
      <c r="AS17" s="183"/>
      <c r="AT17" s="215"/>
      <c r="AU17" s="167"/>
      <c r="AV17" s="245"/>
      <c r="AW17" s="168"/>
      <c r="AX17" s="230"/>
      <c r="AY17" s="168"/>
      <c r="AZ17" s="172"/>
      <c r="BA17" s="175"/>
      <c r="BB17" s="175"/>
      <c r="BC17" s="171"/>
      <c r="BD17" s="4"/>
      <c r="BE17" s="422" t="str">
        <f>VLOOKUP("あやめ-"&amp;BK17&amp;"-A",'選手データ（あやめ）'!E:L,4,0)</f>
        <v>生天目しつ子</v>
      </c>
      <c r="BF17" s="423" t="s">
        <v>76</v>
      </c>
      <c r="BG17" s="422" t="str">
        <f>VLOOKUP("あやめ-"&amp;BK17&amp;"-B",'選手データ（あやめ）'!E:L,4,0)</f>
        <v>木村克子</v>
      </c>
      <c r="BH17" s="419" t="s">
        <v>77</v>
      </c>
      <c r="BI17" s="420" t="str">
        <f>VLOOKUP("あやめ-"&amp;BK17&amp;"-A",'選手データ（あやめ）'!E:L,8,0)</f>
        <v>神奈川</v>
      </c>
      <c r="BJ17" s="424" t="s">
        <v>90</v>
      </c>
      <c r="BK17" s="425">
        <v>117</v>
      </c>
    </row>
    <row r="18" spans="1:63" s="1" customFormat="1" ht="26.25" customHeight="1" thickBot="1">
      <c r="A18" s="421"/>
      <c r="B18" s="422"/>
      <c r="C18" s="423"/>
      <c r="D18" s="422"/>
      <c r="E18" s="419"/>
      <c r="F18" s="24" t="str">
        <f>IF(VLOOKUP("あやめ-"&amp;A17&amp;"-B",'選手データ（あやめ）'!E:L,8,0)=F17,"",VLOOKUP("あやめ-"&amp;A17&amp;"-B",'選手データ（あやめ）'!E:L,8,0))</f>
        <v>沖縄</v>
      </c>
      <c r="G18" s="424"/>
      <c r="H18" s="3"/>
      <c r="I18" s="274"/>
      <c r="J18" s="273" t="s">
        <v>802</v>
      </c>
      <c r="K18" s="273"/>
      <c r="L18" s="273">
        <v>1</v>
      </c>
      <c r="M18" s="293"/>
      <c r="N18" s="309"/>
      <c r="O18" s="281"/>
      <c r="P18" s="274"/>
      <c r="Q18" s="283"/>
      <c r="R18" s="283"/>
      <c r="S18" s="277"/>
      <c r="T18" s="290"/>
      <c r="U18" s="278">
        <v>3</v>
      </c>
      <c r="V18" s="278" t="s">
        <v>802</v>
      </c>
      <c r="W18" s="277"/>
      <c r="X18" s="3"/>
      <c r="Y18" s="422"/>
      <c r="Z18" s="423"/>
      <c r="AA18" s="422"/>
      <c r="AB18" s="419"/>
      <c r="AC18" s="420">
        <f>IF(VLOOKUP("あやめ-"&amp;AE17&amp;"-B",'選手データ（あやめ）'!E:L,8,0)=AC17,"",VLOOKUP("あやめ-"&amp;AE17&amp;"-B",'選手データ（あやめ）'!E:L,8,0))</f>
      </c>
      <c r="AD18" s="424"/>
      <c r="AE18" s="425"/>
      <c r="AF18" s="421"/>
      <c r="AG18" s="15"/>
      <c r="AH18" s="422"/>
      <c r="AI18" s="423"/>
      <c r="AJ18" s="422"/>
      <c r="AK18" s="419"/>
      <c r="AL18" s="420">
        <f>IF(VLOOKUP("あやめ-"&amp;AF17&amp;"-B",'選手データ（あやめ）'!E:L,8,0)=AL17,"",VLOOKUP("あやめ-"&amp;AF17&amp;"-B",'選手データ（あやめ）'!E:L,8,0))</f>
      </c>
      <c r="AM18" s="424"/>
      <c r="AN18" s="7"/>
      <c r="AO18" s="167"/>
      <c r="AP18" s="197">
        <v>2</v>
      </c>
      <c r="AQ18" s="197"/>
      <c r="AR18" s="197">
        <v>3</v>
      </c>
      <c r="AS18" s="183"/>
      <c r="AT18" s="227"/>
      <c r="AU18" s="167"/>
      <c r="AV18" s="245"/>
      <c r="AW18" s="168"/>
      <c r="AX18" s="230"/>
      <c r="AY18" s="238"/>
      <c r="AZ18" s="172"/>
      <c r="BA18" s="188">
        <v>1</v>
      </c>
      <c r="BB18" s="188" t="s">
        <v>851</v>
      </c>
      <c r="BC18" s="168"/>
      <c r="BD18" s="3"/>
      <c r="BE18" s="422"/>
      <c r="BF18" s="423"/>
      <c r="BG18" s="422"/>
      <c r="BH18" s="419"/>
      <c r="BI18" s="420">
        <f>IF(VLOOKUP("あやめ-"&amp;BK17&amp;"-B",'選手データ（あやめ）'!E:L,8,0)=BI17,"",VLOOKUP("あやめ-"&amp;BK17&amp;"-B",'選手データ（あやめ）'!E:L,8,0))</f>
      </c>
      <c r="BJ18" s="424"/>
      <c r="BK18" s="425"/>
    </row>
    <row r="19" spans="1:63" s="1" customFormat="1" ht="26.25" customHeight="1" thickBot="1" thickTop="1">
      <c r="A19" s="421">
        <v>7</v>
      </c>
      <c r="B19" s="422" t="str">
        <f>VLOOKUP("あやめ-"&amp;A19&amp;"-A",'選手データ（あやめ）'!E:L,4,0)</f>
        <v>早瀬秀子</v>
      </c>
      <c r="C19" s="423" t="s">
        <v>87</v>
      </c>
      <c r="D19" s="19" t="str">
        <f>VLOOKUP("あやめ-"&amp;A19&amp;"-B",'選手データ（あやめ）'!E:L,4,0)</f>
        <v>圓尾豊子</v>
      </c>
      <c r="E19" s="419" t="s">
        <v>88</v>
      </c>
      <c r="F19" s="420" t="str">
        <f>VLOOKUP("あやめ-"&amp;A19&amp;"-A",'選手データ（あやめ）'!E:L,8,0)</f>
        <v>兵庫</v>
      </c>
      <c r="G19" s="424" t="s">
        <v>89</v>
      </c>
      <c r="H19" s="3"/>
      <c r="I19" s="279" t="s">
        <v>802</v>
      </c>
      <c r="J19" s="279"/>
      <c r="K19" s="279"/>
      <c r="L19" s="279" t="s">
        <v>802</v>
      </c>
      <c r="M19" s="281"/>
      <c r="N19" s="310">
        <v>0</v>
      </c>
      <c r="O19" s="281"/>
      <c r="P19" s="274"/>
      <c r="Q19" s="283"/>
      <c r="R19" s="277"/>
      <c r="S19" s="299" t="s">
        <v>802</v>
      </c>
      <c r="T19" s="277"/>
      <c r="U19" s="280" t="s">
        <v>802</v>
      </c>
      <c r="V19" s="280"/>
      <c r="W19" s="280" t="s">
        <v>802</v>
      </c>
      <c r="X19" s="4"/>
      <c r="Y19" s="422" t="str">
        <f>VLOOKUP("あやめ-"&amp;AE19&amp;"-A",'選手データ（あやめ）'!E:L,4,0)</f>
        <v>植山正子</v>
      </c>
      <c r="Z19" s="423" t="s">
        <v>76</v>
      </c>
      <c r="AA19" s="422" t="str">
        <f>VLOOKUP("あやめ-"&amp;AE19&amp;"-B",'選手データ（あやめ）'!E:L,4,0)</f>
        <v>金野英子</v>
      </c>
      <c r="AB19" s="419" t="s">
        <v>77</v>
      </c>
      <c r="AC19" s="420" t="str">
        <f>VLOOKUP("あやめ-"&amp;AE19&amp;"-A",'選手データ（あやめ）'!E:L,8,0)</f>
        <v>埼玉</v>
      </c>
      <c r="AD19" s="424" t="s">
        <v>78</v>
      </c>
      <c r="AE19" s="425">
        <v>31</v>
      </c>
      <c r="AF19" s="421">
        <v>94</v>
      </c>
      <c r="AG19" s="15"/>
      <c r="AH19" s="422" t="str">
        <f>VLOOKUP("あやめ-"&amp;AF19&amp;"-A",'選手データ（あやめ）'!E:L,4,0)</f>
        <v>佐野邦子</v>
      </c>
      <c r="AI19" s="423" t="s">
        <v>87</v>
      </c>
      <c r="AJ19" s="422" t="str">
        <f>VLOOKUP("あやめ-"&amp;AF19&amp;"-B",'選手データ（あやめ）'!E:L,4,0)</f>
        <v>菊地麗子</v>
      </c>
      <c r="AK19" s="419" t="s">
        <v>88</v>
      </c>
      <c r="AL19" s="420" t="str">
        <f>VLOOKUP("あやめ-"&amp;AF19&amp;"-A",'選手データ（あやめ）'!E:L,8,0)</f>
        <v>岐阜</v>
      </c>
      <c r="AM19" s="424" t="s">
        <v>89</v>
      </c>
      <c r="AN19" s="7"/>
      <c r="AO19" s="211">
        <v>1</v>
      </c>
      <c r="AP19" s="211"/>
      <c r="AQ19" s="211" t="s">
        <v>802</v>
      </c>
      <c r="AR19" s="211"/>
      <c r="AS19" s="215"/>
      <c r="AT19" s="234" t="s">
        <v>802</v>
      </c>
      <c r="AU19" s="167"/>
      <c r="AV19" s="245"/>
      <c r="AW19" s="168"/>
      <c r="AX19" s="172"/>
      <c r="AY19" s="233" t="s">
        <v>802</v>
      </c>
      <c r="AZ19" s="168"/>
      <c r="BA19" s="218" t="s">
        <v>802</v>
      </c>
      <c r="BB19" s="218"/>
      <c r="BC19" s="218">
        <v>3</v>
      </c>
      <c r="BD19" s="4"/>
      <c r="BE19" s="422" t="str">
        <f>VLOOKUP("あやめ-"&amp;BK19&amp;"-A",'選手データ（あやめ）'!E:L,4,0)</f>
        <v>近藤幸子</v>
      </c>
      <c r="BF19" s="423" t="s">
        <v>76</v>
      </c>
      <c r="BG19" s="422" t="str">
        <f>VLOOKUP("あやめ-"&amp;BK19&amp;"-B",'選手データ（あやめ）'!E:L,4,0)</f>
        <v>院去恭子</v>
      </c>
      <c r="BH19" s="419" t="s">
        <v>77</v>
      </c>
      <c r="BI19" s="420" t="str">
        <f>VLOOKUP("あやめ-"&amp;BK19&amp;"-A",'選手データ（あやめ）'!E:L,8,0)</f>
        <v>兵庫</v>
      </c>
      <c r="BJ19" s="424" t="s">
        <v>90</v>
      </c>
      <c r="BK19" s="425">
        <v>118</v>
      </c>
    </row>
    <row r="20" spans="1:63" s="1" customFormat="1" ht="26.25" customHeight="1" thickTop="1">
      <c r="A20" s="421"/>
      <c r="B20" s="422"/>
      <c r="C20" s="423"/>
      <c r="D20" s="19" t="str">
        <f>VLOOKUP("あやめ-"&amp;"変更7"&amp;A20&amp;"-B",'選手データ（あやめ）'!E:L,4,0)</f>
        <v>桜井恭子</v>
      </c>
      <c r="E20" s="419"/>
      <c r="F20" s="420">
        <f>IF(VLOOKUP("あやめ-"&amp;A19&amp;"-B",'選手データ（あやめ）'!E:L,8,0)=F19,"",VLOOKUP("あやめ-"&amp;A19&amp;"-B",'選手データ（あやめ）'!E:L,8,0))</f>
      </c>
      <c r="G20" s="424"/>
      <c r="H20" s="3"/>
      <c r="I20" s="274"/>
      <c r="J20" s="304"/>
      <c r="K20" s="274"/>
      <c r="L20" s="282"/>
      <c r="M20" s="281"/>
      <c r="N20" s="274"/>
      <c r="O20" s="281"/>
      <c r="P20" s="274"/>
      <c r="Q20" s="283"/>
      <c r="R20" s="277"/>
      <c r="S20" s="283"/>
      <c r="T20" s="311"/>
      <c r="U20" s="277"/>
      <c r="V20" s="284"/>
      <c r="W20" s="277"/>
      <c r="X20" s="3"/>
      <c r="Y20" s="422"/>
      <c r="Z20" s="423"/>
      <c r="AA20" s="422"/>
      <c r="AB20" s="419"/>
      <c r="AC20" s="420">
        <f>IF(VLOOKUP("あやめ-"&amp;AE19&amp;"-B",'選手データ（あやめ）'!E:L,8,0)=AC19,"",VLOOKUP("あやめ-"&amp;AE19&amp;"-B",'選手データ（あやめ）'!E:L,8,0))</f>
      </c>
      <c r="AD20" s="424"/>
      <c r="AE20" s="425"/>
      <c r="AF20" s="421"/>
      <c r="AG20" s="15"/>
      <c r="AH20" s="422"/>
      <c r="AI20" s="423"/>
      <c r="AJ20" s="422"/>
      <c r="AK20" s="419"/>
      <c r="AL20" s="420">
        <f>IF(VLOOKUP("あやめ-"&amp;AF19&amp;"-B",'選手データ（あやめ）'!E:L,8,0)=AL19,"",VLOOKUP("あやめ-"&amp;AF19&amp;"-B",'選手データ（あやめ）'!E:L,8,0))</f>
      </c>
      <c r="AM20" s="424"/>
      <c r="AN20" s="7"/>
      <c r="AO20" s="167"/>
      <c r="AP20" s="190"/>
      <c r="AQ20" s="183"/>
      <c r="AR20" s="235"/>
      <c r="AS20" s="215"/>
      <c r="AT20" s="167"/>
      <c r="AU20" s="167"/>
      <c r="AV20" s="245"/>
      <c r="AW20" s="168"/>
      <c r="AX20" s="172"/>
      <c r="AY20" s="216"/>
      <c r="AZ20" s="223"/>
      <c r="BA20" s="168"/>
      <c r="BB20" s="168"/>
      <c r="BC20" s="172"/>
      <c r="BD20" s="3"/>
      <c r="BE20" s="422"/>
      <c r="BF20" s="423"/>
      <c r="BG20" s="422"/>
      <c r="BH20" s="419"/>
      <c r="BI20" s="420">
        <f>IF(VLOOKUP("あやめ-"&amp;BK19&amp;"-B",'選手データ（あやめ）'!E:L,8,0)=BI19,"",VLOOKUP("あやめ-"&amp;BK19&amp;"-B",'選手データ（あやめ）'!E:L,8,0))</f>
      </c>
      <c r="BJ20" s="424"/>
      <c r="BK20" s="425"/>
    </row>
    <row r="21" spans="1:63" s="1" customFormat="1" ht="26.25" customHeight="1" thickBot="1">
      <c r="A21" s="421">
        <v>8</v>
      </c>
      <c r="B21" s="422" t="str">
        <f>VLOOKUP("あやめ-"&amp;A21&amp;"-A",'選手データ（あやめ）'!E:L,4,0)</f>
        <v>鳥生啓子</v>
      </c>
      <c r="C21" s="423" t="s">
        <v>87</v>
      </c>
      <c r="D21" s="422" t="str">
        <f>VLOOKUP("あやめ-"&amp;A21&amp;"-B",'選手データ（あやめ）'!E:L,4,0)</f>
        <v>中屋　　幸</v>
      </c>
      <c r="E21" s="419" t="s">
        <v>88</v>
      </c>
      <c r="F21" s="23" t="str">
        <f>VLOOKUP("あやめ-"&amp;A21&amp;"-A",'選手データ（あやめ）'!E:L,8,0)</f>
        <v>香川</v>
      </c>
      <c r="G21" s="424" t="s">
        <v>89</v>
      </c>
      <c r="H21" s="3"/>
      <c r="I21" s="272"/>
      <c r="J21" s="292">
        <v>3</v>
      </c>
      <c r="K21" s="272"/>
      <c r="L21" s="285"/>
      <c r="M21" s="309"/>
      <c r="N21" s="274"/>
      <c r="O21" s="281"/>
      <c r="P21" s="274"/>
      <c r="Q21" s="283"/>
      <c r="R21" s="277"/>
      <c r="S21" s="283"/>
      <c r="T21" s="312"/>
      <c r="U21" s="287"/>
      <c r="V21" s="288" t="s">
        <v>802</v>
      </c>
      <c r="W21" s="287"/>
      <c r="X21" s="4"/>
      <c r="Y21" s="422" t="str">
        <f>VLOOKUP("あやめ-"&amp;AE21&amp;"-A",'選手データ（あやめ）'!E:L,4,0)</f>
        <v>長田芙佐江</v>
      </c>
      <c r="Z21" s="423" t="s">
        <v>76</v>
      </c>
      <c r="AA21" s="422" t="str">
        <f>VLOOKUP("あやめ-"&amp;AE21&amp;"-B",'選手データ（あやめ）'!E:L,4,0)</f>
        <v>池田清子</v>
      </c>
      <c r="AB21" s="419" t="s">
        <v>77</v>
      </c>
      <c r="AC21" s="420" t="str">
        <f>VLOOKUP("あやめ-"&amp;AE21&amp;"-A",'選手データ（あやめ）'!E:L,8,0)</f>
        <v>京都</v>
      </c>
      <c r="AD21" s="424" t="s">
        <v>78</v>
      </c>
      <c r="AE21" s="425">
        <v>32</v>
      </c>
      <c r="AF21" s="421">
        <v>95</v>
      </c>
      <c r="AG21" s="15"/>
      <c r="AH21" s="422" t="str">
        <f>VLOOKUP("あやめ-"&amp;AF21&amp;"-A",'選手データ（あやめ）'!E:L,4,0)</f>
        <v>久保万里子</v>
      </c>
      <c r="AI21" s="423" t="s">
        <v>87</v>
      </c>
      <c r="AJ21" s="422" t="str">
        <f>VLOOKUP("あやめ-"&amp;AF21&amp;"-B",'選手データ（あやめ）'!E:L,4,0)</f>
        <v>北村悦子</v>
      </c>
      <c r="AK21" s="419" t="s">
        <v>88</v>
      </c>
      <c r="AL21" s="420" t="str">
        <f>VLOOKUP("あやめ-"&amp;AF21&amp;"-A",'選手データ（あやめ）'!E:L,8,0)</f>
        <v>兵庫</v>
      </c>
      <c r="AM21" s="424" t="s">
        <v>89</v>
      </c>
      <c r="AN21" s="7"/>
      <c r="AO21" s="170"/>
      <c r="AP21" s="184"/>
      <c r="AQ21" s="169"/>
      <c r="AR21" s="261"/>
      <c r="AS21" s="227"/>
      <c r="AT21" s="167"/>
      <c r="AU21" s="167"/>
      <c r="AV21" s="245"/>
      <c r="AW21" s="168"/>
      <c r="AX21" s="172"/>
      <c r="AY21" s="216"/>
      <c r="AZ21" s="223"/>
      <c r="BA21" s="171"/>
      <c r="BB21" s="171">
        <v>1</v>
      </c>
      <c r="BC21" s="175"/>
      <c r="BD21" s="4"/>
      <c r="BE21" s="422" t="str">
        <f>VLOOKUP("あやめ-"&amp;BK21&amp;"-A",'選手データ（あやめ）'!E:L,4,0)</f>
        <v>樫本みゆき</v>
      </c>
      <c r="BF21" s="423" t="s">
        <v>76</v>
      </c>
      <c r="BG21" s="267" t="str">
        <f>VLOOKUP("あやめ-"&amp;BK21&amp;"-B",'選手データ（あやめ）'!E:L,4,0)</f>
        <v>細井光恵</v>
      </c>
      <c r="BH21" s="419" t="s">
        <v>77</v>
      </c>
      <c r="BI21" s="23" t="str">
        <f>VLOOKUP("あやめ-"&amp;BK21&amp;"-A",'選手データ（あやめ）'!E:L,8,0)</f>
        <v>愛知</v>
      </c>
      <c r="BJ21" s="424" t="s">
        <v>90</v>
      </c>
      <c r="BK21" s="425">
        <v>119</v>
      </c>
    </row>
    <row r="22" spans="1:63" s="1" customFormat="1" ht="26.25" customHeight="1" thickTop="1">
      <c r="A22" s="421"/>
      <c r="B22" s="422"/>
      <c r="C22" s="423"/>
      <c r="D22" s="422"/>
      <c r="E22" s="419"/>
      <c r="F22" s="24" t="str">
        <f>IF(VLOOKUP("あやめ-"&amp;A21&amp;"-B",'選手データ（あやめ）'!E:L,8,0)=F21,"",VLOOKUP("あやめ-"&amp;A21&amp;"-B",'選手データ（あやめ）'!E:L,8,0))</f>
        <v>高知</v>
      </c>
      <c r="G22" s="424"/>
      <c r="H22" s="3"/>
      <c r="I22" s="307">
        <v>3</v>
      </c>
      <c r="J22" s="274"/>
      <c r="K22" s="275"/>
      <c r="L22" s="289"/>
      <c r="M22" s="273">
        <v>1</v>
      </c>
      <c r="N22" s="274"/>
      <c r="O22" s="281"/>
      <c r="P22" s="274"/>
      <c r="Q22" s="283"/>
      <c r="R22" s="277"/>
      <c r="S22" s="277"/>
      <c r="T22" s="278" t="s">
        <v>802</v>
      </c>
      <c r="U22" s="290"/>
      <c r="V22" s="291"/>
      <c r="W22" s="278">
        <v>0</v>
      </c>
      <c r="X22" s="3"/>
      <c r="Y22" s="422"/>
      <c r="Z22" s="423"/>
      <c r="AA22" s="422"/>
      <c r="AB22" s="419"/>
      <c r="AC22" s="420">
        <f>IF(VLOOKUP("あやめ-"&amp;AE21&amp;"-B",'選手データ（あやめ）'!E:L,8,0)=AC21,"",VLOOKUP("あやめ-"&amp;AE21&amp;"-B",'選手データ（あやめ）'!E:L,8,0))</f>
      </c>
      <c r="AD22" s="424"/>
      <c r="AE22" s="425"/>
      <c r="AF22" s="421"/>
      <c r="AG22" s="15"/>
      <c r="AH22" s="422"/>
      <c r="AI22" s="423"/>
      <c r="AJ22" s="422"/>
      <c r="AK22" s="419"/>
      <c r="AL22" s="420">
        <f>IF(VLOOKUP("あやめ-"&amp;AF21&amp;"-B",'選手データ（あやめ）'!E:L,8,0)=AL21,"",VLOOKUP("あやめ-"&amp;AF21&amp;"-B",'選手データ（あやめ）'!E:L,8,0))</f>
      </c>
      <c r="AM22" s="424"/>
      <c r="AN22" s="7"/>
      <c r="AO22" s="255" t="s">
        <v>851</v>
      </c>
      <c r="AP22" s="256"/>
      <c r="AQ22" s="257">
        <v>1</v>
      </c>
      <c r="AR22" s="187"/>
      <c r="AS22" s="232" t="s">
        <v>802</v>
      </c>
      <c r="AT22" s="167"/>
      <c r="AU22" s="167"/>
      <c r="AV22" s="245"/>
      <c r="AW22" s="168"/>
      <c r="AX22" s="172"/>
      <c r="AY22" s="168"/>
      <c r="AZ22" s="260" t="s">
        <v>851</v>
      </c>
      <c r="BA22" s="173"/>
      <c r="BB22" s="173"/>
      <c r="BC22" s="189" t="s">
        <v>802</v>
      </c>
      <c r="BD22" s="3"/>
      <c r="BE22" s="422"/>
      <c r="BF22" s="423"/>
      <c r="BG22" s="268" t="str">
        <f>VLOOKUP("あやめ-"&amp;"変更119"&amp;BK22&amp;"-B",'選手データ（あやめ）'!E:L,4,0)</f>
        <v>小川洋子</v>
      </c>
      <c r="BH22" s="419"/>
      <c r="BI22" s="24" t="s">
        <v>855</v>
      </c>
      <c r="BJ22" s="424"/>
      <c r="BK22" s="425"/>
    </row>
    <row r="23" spans="1:63" s="1" customFormat="1" ht="26.25" customHeight="1">
      <c r="A23" s="421">
        <v>9</v>
      </c>
      <c r="B23" s="422" t="str">
        <f>VLOOKUP("あやめ-"&amp;A23&amp;"-A",'選手データ（あやめ）'!E:L,4,0)</f>
        <v>野口須磨子</v>
      </c>
      <c r="C23" s="423" t="s">
        <v>87</v>
      </c>
      <c r="D23" s="422" t="str">
        <f>VLOOKUP("あやめ-"&amp;A23&amp;"-B",'選手データ（あやめ）'!E:L,4,0)</f>
        <v>野口洋子</v>
      </c>
      <c r="E23" s="419" t="s">
        <v>88</v>
      </c>
      <c r="F23" s="420" t="str">
        <f>VLOOKUP("あやめ-"&amp;A23&amp;"-A",'選手データ（あやめ）'!E:L,8,0)</f>
        <v>鳥取</v>
      </c>
      <c r="G23" s="424" t="s">
        <v>89</v>
      </c>
      <c r="H23" s="3"/>
      <c r="I23" s="272"/>
      <c r="J23" s="272"/>
      <c r="K23" s="292"/>
      <c r="L23" s="271"/>
      <c r="M23" s="274"/>
      <c r="N23" s="274"/>
      <c r="O23" s="281"/>
      <c r="P23" s="274"/>
      <c r="Q23" s="283"/>
      <c r="R23" s="277"/>
      <c r="S23" s="277"/>
      <c r="T23" s="277"/>
      <c r="U23" s="294"/>
      <c r="V23" s="294"/>
      <c r="W23" s="287"/>
      <c r="X23" s="4"/>
      <c r="Y23" s="422" t="str">
        <f>VLOOKUP("あやめ-"&amp;AE23&amp;"-A",'選手データ（あやめ）'!E:L,4,0)</f>
        <v>佐伯明枝</v>
      </c>
      <c r="Z23" s="423" t="s">
        <v>76</v>
      </c>
      <c r="AA23" s="422" t="str">
        <f>VLOOKUP("あやめ-"&amp;AE23&amp;"-B",'選手データ（あやめ）'!E:L,4,0)</f>
        <v>源　　芳栄</v>
      </c>
      <c r="AB23" s="419" t="s">
        <v>77</v>
      </c>
      <c r="AC23" s="420" t="str">
        <f>VLOOKUP("あやめ-"&amp;AE23&amp;"-A",'選手データ（あやめ）'!E:L,8,0)</f>
        <v>島根</v>
      </c>
      <c r="AD23" s="424" t="s">
        <v>78</v>
      </c>
      <c r="AE23" s="425">
        <v>33</v>
      </c>
      <c r="AF23" s="421">
        <v>96</v>
      </c>
      <c r="AG23" s="431" t="s">
        <v>852</v>
      </c>
      <c r="AH23" s="422" t="str">
        <f>VLOOKUP("あやめ-"&amp;AF23&amp;"-A",'選手データ（あやめ）'!E:L,4,0)</f>
        <v>米倉福美</v>
      </c>
      <c r="AI23" s="423" t="s">
        <v>87</v>
      </c>
      <c r="AJ23" s="422" t="str">
        <f>VLOOKUP("あやめ-"&amp;AF23&amp;"-B",'選手データ（あやめ）'!E:L,4,0)</f>
        <v>柿本時子</v>
      </c>
      <c r="AK23" s="419" t="s">
        <v>88</v>
      </c>
      <c r="AL23" s="420" t="str">
        <f>VLOOKUP("あやめ-"&amp;AF23&amp;"-A",'選手データ（あやめ）'!E:L,8,0)</f>
        <v>広島</v>
      </c>
      <c r="AM23" s="424" t="s">
        <v>89</v>
      </c>
      <c r="AN23" s="253"/>
      <c r="AO23" s="206"/>
      <c r="AP23" s="207"/>
      <c r="AQ23" s="254"/>
      <c r="AR23" s="169"/>
      <c r="AS23" s="167"/>
      <c r="AT23" s="167"/>
      <c r="AU23" s="167"/>
      <c r="AV23" s="245"/>
      <c r="AW23" s="168"/>
      <c r="AX23" s="172"/>
      <c r="AY23" s="168"/>
      <c r="AZ23" s="168"/>
      <c r="BA23" s="175"/>
      <c r="BB23" s="175"/>
      <c r="BC23" s="171"/>
      <c r="BD23" s="4"/>
      <c r="BE23" s="422" t="str">
        <f>VLOOKUP("あやめ-"&amp;BK23&amp;"-A",'選手データ（あやめ）'!E:L,4,0)</f>
        <v>矢野節子</v>
      </c>
      <c r="BF23" s="423" t="s">
        <v>76</v>
      </c>
      <c r="BG23" s="422" t="str">
        <f>VLOOKUP("あやめ-"&amp;BK23&amp;"-B",'選手データ（あやめ）'!E:L,4,0)</f>
        <v>堀池崇子</v>
      </c>
      <c r="BH23" s="419" t="s">
        <v>77</v>
      </c>
      <c r="BI23" s="420" t="str">
        <f>VLOOKUP("あやめ-"&amp;BK23&amp;"-A",'選手データ（あやめ）'!E:L,8,0)</f>
        <v>広島</v>
      </c>
      <c r="BJ23" s="424" t="s">
        <v>90</v>
      </c>
      <c r="BK23" s="425">
        <v>120</v>
      </c>
    </row>
    <row r="24" spans="1:63" s="1" customFormat="1" ht="26.25" customHeight="1">
      <c r="A24" s="421"/>
      <c r="B24" s="422"/>
      <c r="C24" s="423"/>
      <c r="D24" s="422"/>
      <c r="E24" s="419"/>
      <c r="F24" s="420">
        <f>IF(VLOOKUP("あやめ-"&amp;A23&amp;"-B",'選手データ（あやめ）'!E:L,8,0)=F23,"",VLOOKUP("あやめ-"&amp;A23&amp;"-B",'選手データ（あやめ）'!E:L,8,0))</f>
      </c>
      <c r="G24" s="424"/>
      <c r="H24" s="3"/>
      <c r="I24" s="274"/>
      <c r="J24" s="273" t="s">
        <v>802</v>
      </c>
      <c r="K24" s="273"/>
      <c r="L24" s="273">
        <v>0</v>
      </c>
      <c r="M24" s="274"/>
      <c r="N24" s="274"/>
      <c r="O24" s="281"/>
      <c r="P24" s="274"/>
      <c r="Q24" s="283"/>
      <c r="R24" s="277"/>
      <c r="S24" s="277"/>
      <c r="T24" s="277"/>
      <c r="U24" s="278">
        <v>0</v>
      </c>
      <c r="V24" s="278">
        <v>1</v>
      </c>
      <c r="W24" s="277"/>
      <c r="X24" s="3"/>
      <c r="Y24" s="422"/>
      <c r="Z24" s="423"/>
      <c r="AA24" s="422"/>
      <c r="AB24" s="419"/>
      <c r="AC24" s="420">
        <f>IF(VLOOKUP("あやめ-"&amp;AE23&amp;"-B",'選手データ（あやめ）'!E:L,8,0)=AC23,"",VLOOKUP("あやめ-"&amp;AE23&amp;"-B",'選手データ（あやめ）'!E:L,8,0))</f>
      </c>
      <c r="AD24" s="424"/>
      <c r="AE24" s="425"/>
      <c r="AF24" s="421"/>
      <c r="AG24" s="431"/>
      <c r="AH24" s="422"/>
      <c r="AI24" s="423"/>
      <c r="AJ24" s="422"/>
      <c r="AK24" s="419"/>
      <c r="AL24" s="420">
        <f>IF(VLOOKUP("あやめ-"&amp;AF23&amp;"-B",'選手データ（あやめ）'!E:L,8,0)=AL23,"",VLOOKUP("あやめ-"&amp;AF23&amp;"-B",'選手データ（あやめ）'!E:L,8,0))</f>
      </c>
      <c r="AM24" s="424"/>
      <c r="AN24" s="253"/>
      <c r="AO24" s="167"/>
      <c r="AP24" s="197" t="s">
        <v>804</v>
      </c>
      <c r="AQ24" s="167"/>
      <c r="AR24" s="197" t="s">
        <v>804</v>
      </c>
      <c r="AS24" s="167"/>
      <c r="AT24" s="167"/>
      <c r="AU24" s="167"/>
      <c r="AV24" s="245"/>
      <c r="AW24" s="168"/>
      <c r="AX24" s="172"/>
      <c r="AY24" s="168"/>
      <c r="AZ24" s="168"/>
      <c r="BA24" s="188">
        <v>1</v>
      </c>
      <c r="BB24" s="188" t="s">
        <v>802</v>
      </c>
      <c r="BC24" s="168"/>
      <c r="BD24" s="3"/>
      <c r="BE24" s="422"/>
      <c r="BF24" s="423"/>
      <c r="BG24" s="422"/>
      <c r="BH24" s="419"/>
      <c r="BI24" s="420">
        <f>IF(VLOOKUP("あやめ-"&amp;BK23&amp;"-B",'選手データ（あやめ）'!E:L,8,0)=BI23,"",VLOOKUP("あやめ-"&amp;BK23&amp;"-B",'選手データ（あやめ）'!E:L,8,0))</f>
      </c>
      <c r="BJ24" s="424"/>
      <c r="BK24" s="425"/>
    </row>
    <row r="25" spans="1:63" s="1" customFormat="1" ht="26.25" customHeight="1" thickBot="1">
      <c r="A25" s="15"/>
      <c r="B25" s="19"/>
      <c r="C25" s="20"/>
      <c r="D25" s="19"/>
      <c r="E25" s="13"/>
      <c r="F25" s="24"/>
      <c r="G25" s="12"/>
      <c r="H25" s="3"/>
      <c r="I25" s="274"/>
      <c r="J25" s="274"/>
      <c r="K25" s="274"/>
      <c r="L25" s="274"/>
      <c r="M25" s="274"/>
      <c r="N25" s="274"/>
      <c r="O25" s="432">
        <v>3</v>
      </c>
      <c r="P25" s="313"/>
      <c r="Q25" s="314"/>
      <c r="R25" s="432" t="s">
        <v>802</v>
      </c>
      <c r="S25" s="277"/>
      <c r="T25" s="277"/>
      <c r="U25" s="277"/>
      <c r="V25" s="277"/>
      <c r="W25" s="277"/>
      <c r="X25" s="3"/>
      <c r="Y25" s="19"/>
      <c r="Z25" s="20"/>
      <c r="AA25" s="19"/>
      <c r="AB25" s="13"/>
      <c r="AC25" s="24"/>
      <c r="AD25" s="12"/>
      <c r="AE25" s="11"/>
      <c r="AF25" s="15"/>
      <c r="AG25" s="15"/>
      <c r="AH25" s="19"/>
      <c r="AI25" s="20"/>
      <c r="AJ25" s="19"/>
      <c r="AK25" s="13"/>
      <c r="AL25" s="22"/>
      <c r="AM25" s="12"/>
      <c r="AN25" s="7"/>
      <c r="AO25" s="167"/>
      <c r="AP25" s="167"/>
      <c r="AQ25" s="167"/>
      <c r="AR25" s="167"/>
      <c r="AS25" s="167"/>
      <c r="AT25" s="167"/>
      <c r="AU25" s="434">
        <v>3</v>
      </c>
      <c r="AV25" s="262"/>
      <c r="AW25" s="177"/>
      <c r="AX25" s="434" t="s">
        <v>802</v>
      </c>
      <c r="AY25" s="168"/>
      <c r="AZ25" s="168"/>
      <c r="BA25" s="168"/>
      <c r="BB25" s="168"/>
      <c r="BC25" s="168"/>
      <c r="BD25" s="3"/>
      <c r="BE25" s="19"/>
      <c r="BF25" s="20"/>
      <c r="BG25" s="19"/>
      <c r="BH25" s="13"/>
      <c r="BI25" s="420"/>
      <c r="BJ25" s="12"/>
      <c r="BK25" s="11"/>
    </row>
    <row r="26" spans="1:63" s="1" customFormat="1" ht="26.25" customHeight="1" thickTop="1">
      <c r="A26" s="15"/>
      <c r="B26" s="19"/>
      <c r="C26" s="20"/>
      <c r="D26" s="19"/>
      <c r="E26" s="13"/>
      <c r="F26" s="24"/>
      <c r="G26" s="12"/>
      <c r="H26" s="3"/>
      <c r="I26" s="274"/>
      <c r="J26" s="274"/>
      <c r="K26" s="274"/>
      <c r="L26" s="274"/>
      <c r="M26" s="274"/>
      <c r="N26" s="274"/>
      <c r="O26" s="432"/>
      <c r="P26" s="315"/>
      <c r="Q26" s="316"/>
      <c r="R26" s="432"/>
      <c r="S26" s="277"/>
      <c r="T26" s="277"/>
      <c r="U26" s="277"/>
      <c r="V26" s="277"/>
      <c r="W26" s="277"/>
      <c r="X26" s="3"/>
      <c r="Y26" s="19"/>
      <c r="Z26" s="20"/>
      <c r="AA26" s="19"/>
      <c r="AB26" s="13"/>
      <c r="AC26" s="24"/>
      <c r="AD26" s="12"/>
      <c r="AE26" s="11"/>
      <c r="AF26" s="15"/>
      <c r="AG26" s="15"/>
      <c r="AH26" s="19"/>
      <c r="AI26" s="20"/>
      <c r="AJ26" s="19"/>
      <c r="AK26" s="13"/>
      <c r="AL26" s="22"/>
      <c r="AM26" s="12"/>
      <c r="AN26" s="7"/>
      <c r="AO26" s="167"/>
      <c r="AP26" s="167"/>
      <c r="AQ26" s="167"/>
      <c r="AR26" s="167"/>
      <c r="AS26" s="167"/>
      <c r="AT26" s="167"/>
      <c r="AU26" s="434"/>
      <c r="AV26" s="190"/>
      <c r="AW26" s="241"/>
      <c r="AX26" s="434"/>
      <c r="AY26" s="168"/>
      <c r="AZ26" s="168"/>
      <c r="BA26" s="168"/>
      <c r="BB26" s="168"/>
      <c r="BC26" s="168"/>
      <c r="BD26" s="3"/>
      <c r="BE26" s="19"/>
      <c r="BF26" s="20"/>
      <c r="BG26" s="19"/>
      <c r="BH26" s="13"/>
      <c r="BI26" s="420"/>
      <c r="BJ26" s="12"/>
      <c r="BK26" s="11"/>
    </row>
    <row r="27" spans="1:63" s="1" customFormat="1" ht="26.25" customHeight="1" thickBot="1">
      <c r="A27" s="421">
        <v>10</v>
      </c>
      <c r="B27" s="19" t="str">
        <f>VLOOKUP("あやめ-"&amp;A27&amp;"-A",'選手データ（あやめ）'!E:L,4,0)</f>
        <v>加藤和子</v>
      </c>
      <c r="C27" s="423" t="s">
        <v>87</v>
      </c>
      <c r="D27" s="422" t="str">
        <f>VLOOKUP("あやめ-"&amp;A27&amp;"-B",'選手データ（あやめ）'!E:L,4,0)</f>
        <v>宮川美智子</v>
      </c>
      <c r="E27" s="419" t="s">
        <v>88</v>
      </c>
      <c r="F27" s="269" t="s">
        <v>853</v>
      </c>
      <c r="G27" s="424" t="s">
        <v>89</v>
      </c>
      <c r="H27" s="3"/>
      <c r="I27" s="274" t="s">
        <v>802</v>
      </c>
      <c r="J27" s="274"/>
      <c r="K27" s="274"/>
      <c r="L27" s="274">
        <v>2</v>
      </c>
      <c r="M27" s="274"/>
      <c r="N27" s="274"/>
      <c r="O27" s="293"/>
      <c r="P27" s="293"/>
      <c r="Q27" s="277"/>
      <c r="R27" s="290"/>
      <c r="S27" s="277"/>
      <c r="T27" s="277"/>
      <c r="U27" s="287">
        <v>2</v>
      </c>
      <c r="V27" s="287"/>
      <c r="W27" s="287" t="s">
        <v>802</v>
      </c>
      <c r="X27" s="4"/>
      <c r="Y27" s="422" t="str">
        <f>VLOOKUP("あやめ-"&amp;AE27&amp;"-A",'選手データ（あやめ）'!E:L,4,0)</f>
        <v>乃生まみ子</v>
      </c>
      <c r="Z27" s="423" t="s">
        <v>76</v>
      </c>
      <c r="AA27" s="422" t="str">
        <f>VLOOKUP("あやめ-"&amp;AE27&amp;"-B",'選手データ（あやめ）'!E:L,4,0)</f>
        <v>白井典子</v>
      </c>
      <c r="AB27" s="419" t="s">
        <v>77</v>
      </c>
      <c r="AC27" s="420" t="str">
        <f>VLOOKUP("あやめ-"&amp;AE27&amp;"-A",'選手データ（あやめ）'!E:L,8,0)</f>
        <v>兵庫</v>
      </c>
      <c r="AD27" s="424" t="s">
        <v>78</v>
      </c>
      <c r="AE27" s="425">
        <v>34</v>
      </c>
      <c r="AF27" s="421">
        <v>97</v>
      </c>
      <c r="AG27" s="15"/>
      <c r="AH27" s="422" t="str">
        <f>VLOOKUP("あやめ-"&amp;AF27&amp;"-A",'選手データ（あやめ）'!E:L,4,0)</f>
        <v>大川笑子</v>
      </c>
      <c r="AI27" s="423" t="s">
        <v>87</v>
      </c>
      <c r="AJ27" s="422" t="str">
        <f>VLOOKUP("あやめ-"&amp;AF27&amp;"-B",'選手データ（あやめ）'!E:L,4,0)</f>
        <v>青木道子</v>
      </c>
      <c r="AK27" s="419" t="s">
        <v>88</v>
      </c>
      <c r="AL27" s="420" t="str">
        <f>VLOOKUP("あやめ-"&amp;AF27&amp;"-A",'選手データ（あやめ）'!E:L,8,0)</f>
        <v>北海道</v>
      </c>
      <c r="AM27" s="424" t="s">
        <v>89</v>
      </c>
      <c r="AN27" s="7"/>
      <c r="AO27" s="211" t="s">
        <v>802</v>
      </c>
      <c r="AP27" s="211"/>
      <c r="AQ27" s="211"/>
      <c r="AR27" s="211" t="s">
        <v>802</v>
      </c>
      <c r="AS27" s="167"/>
      <c r="AT27" s="167"/>
      <c r="AU27" s="183"/>
      <c r="AV27" s="167"/>
      <c r="AW27" s="223"/>
      <c r="AX27" s="168"/>
      <c r="AY27" s="168"/>
      <c r="AZ27" s="168"/>
      <c r="BA27" s="218" t="s">
        <v>802</v>
      </c>
      <c r="BB27" s="218"/>
      <c r="BC27" s="218" t="s">
        <v>802</v>
      </c>
      <c r="BD27" s="4"/>
      <c r="BE27" s="422" t="str">
        <f>VLOOKUP("あやめ-"&amp;BK27&amp;"-A",'選手データ（あやめ）'!E:L,4,0)</f>
        <v>村上早苗</v>
      </c>
      <c r="BF27" s="423" t="s">
        <v>76</v>
      </c>
      <c r="BG27" s="422" t="str">
        <f>VLOOKUP("あやめ-"&amp;BK27&amp;"-B",'選手データ（あやめ）'!E:L,4,0)</f>
        <v>宮代和子</v>
      </c>
      <c r="BH27" s="419" t="s">
        <v>77</v>
      </c>
      <c r="BI27" s="420" t="str">
        <f>VLOOKUP("あやめ-"&amp;BK27&amp;"-A",'選手データ（あやめ）'!E:L,8,0)</f>
        <v>京都</v>
      </c>
      <c r="BJ27" s="424" t="s">
        <v>90</v>
      </c>
      <c r="BK27" s="425">
        <v>121</v>
      </c>
    </row>
    <row r="28" spans="1:63" s="1" customFormat="1" ht="26.25" customHeight="1" thickTop="1">
      <c r="A28" s="421"/>
      <c r="B28" s="19" t="str">
        <f>VLOOKUP("あやめ-"&amp;"変更10"&amp;A28&amp;"-A",'選手データ（あやめ）'!E:L,4,0)</f>
        <v>平野厚子</v>
      </c>
      <c r="C28" s="423"/>
      <c r="D28" s="422"/>
      <c r="E28" s="419"/>
      <c r="F28" s="210" t="str">
        <f>VLOOKUP("あやめ-"&amp;A27&amp;"-B",'選手データ（あやめ）'!E:L,8,0)</f>
        <v>岐阜</v>
      </c>
      <c r="G28" s="424"/>
      <c r="H28" s="3"/>
      <c r="I28" s="317"/>
      <c r="J28" s="275"/>
      <c r="K28" s="317"/>
      <c r="L28" s="289"/>
      <c r="M28" s="274"/>
      <c r="N28" s="274"/>
      <c r="O28" s="293"/>
      <c r="P28" s="293"/>
      <c r="Q28" s="277"/>
      <c r="R28" s="290"/>
      <c r="S28" s="277"/>
      <c r="T28" s="277"/>
      <c r="U28" s="291"/>
      <c r="V28" s="297"/>
      <c r="W28" s="296"/>
      <c r="X28" s="3"/>
      <c r="Y28" s="422"/>
      <c r="Z28" s="423"/>
      <c r="AA28" s="422"/>
      <c r="AB28" s="419"/>
      <c r="AC28" s="420">
        <f>IF(VLOOKUP("あやめ-"&amp;AE27&amp;"-B",'選手データ（あやめ）'!E:L,8,0)=AC27,"",VLOOKUP("あやめ-"&amp;AE27&amp;"-B",'選手データ（あやめ）'!E:L,8,0))</f>
      </c>
      <c r="AD28" s="424"/>
      <c r="AE28" s="425"/>
      <c r="AF28" s="421"/>
      <c r="AG28" s="15"/>
      <c r="AH28" s="422"/>
      <c r="AI28" s="423"/>
      <c r="AJ28" s="422"/>
      <c r="AK28" s="419"/>
      <c r="AL28" s="420">
        <f>IF(VLOOKUP("あやめ-"&amp;AF27&amp;"-B",'選手データ（あやめ）'!E:L,8,0)=AL27,"",VLOOKUP("あやめ-"&amp;AF27&amp;"-B",'選手データ（あやめ）'!E:L,8,0))</f>
      </c>
      <c r="AM28" s="424"/>
      <c r="AN28" s="7"/>
      <c r="AO28" s="167"/>
      <c r="AP28" s="190"/>
      <c r="AQ28" s="167"/>
      <c r="AR28" s="212"/>
      <c r="AS28" s="167"/>
      <c r="AT28" s="167"/>
      <c r="AU28" s="183"/>
      <c r="AV28" s="167"/>
      <c r="AW28" s="223"/>
      <c r="AX28" s="168"/>
      <c r="AY28" s="168"/>
      <c r="AZ28" s="216"/>
      <c r="BA28" s="168"/>
      <c r="BB28" s="168"/>
      <c r="BC28" s="172"/>
      <c r="BD28" s="3"/>
      <c r="BE28" s="422"/>
      <c r="BF28" s="423"/>
      <c r="BG28" s="422"/>
      <c r="BH28" s="419"/>
      <c r="BI28" s="420">
        <f>IF(VLOOKUP("あやめ-"&amp;BK27&amp;"-B",'選手データ（あやめ）'!E:L,8,0)=BI27,"",VLOOKUP("あやめ-"&amp;BK27&amp;"-B",'選手データ（あやめ）'!E:L,8,0))</f>
      </c>
      <c r="BJ28" s="424"/>
      <c r="BK28" s="425"/>
    </row>
    <row r="29" spans="1:63" s="1" customFormat="1" ht="26.25" customHeight="1" thickBot="1">
      <c r="A29" s="421">
        <v>11</v>
      </c>
      <c r="B29" s="422" t="str">
        <f>VLOOKUP("あやめ-"&amp;A29&amp;"-A",'選手データ（あやめ）'!E:L,4,0)</f>
        <v>清水静子</v>
      </c>
      <c r="C29" s="423" t="s">
        <v>87</v>
      </c>
      <c r="D29" s="422" t="str">
        <f>VLOOKUP("あやめ-"&amp;A29&amp;"-B",'選手データ（あやめ）'!E:L,4,0)</f>
        <v>高野紀美子</v>
      </c>
      <c r="E29" s="419" t="s">
        <v>88</v>
      </c>
      <c r="F29" s="420" t="str">
        <f>VLOOKUP("あやめ-"&amp;A29&amp;"-A",'選手データ（あやめ）'!E:L,8,0)</f>
        <v>東京</v>
      </c>
      <c r="G29" s="424" t="s">
        <v>89</v>
      </c>
      <c r="H29" s="3"/>
      <c r="I29" s="274"/>
      <c r="J29" s="292">
        <v>0</v>
      </c>
      <c r="K29" s="272"/>
      <c r="L29" s="271"/>
      <c r="M29" s="318">
        <v>0</v>
      </c>
      <c r="N29" s="274"/>
      <c r="O29" s="293"/>
      <c r="P29" s="293"/>
      <c r="Q29" s="277"/>
      <c r="R29" s="290"/>
      <c r="S29" s="277"/>
      <c r="T29" s="277">
        <v>2</v>
      </c>
      <c r="U29" s="294"/>
      <c r="V29" s="288">
        <v>0</v>
      </c>
      <c r="W29" s="287"/>
      <c r="X29" s="4"/>
      <c r="Y29" s="422" t="str">
        <f>VLOOKUP("あやめ-"&amp;AE29&amp;"-A",'選手データ（あやめ）'!E:L,4,0)</f>
        <v>田中節子</v>
      </c>
      <c r="Z29" s="423" t="s">
        <v>76</v>
      </c>
      <c r="AA29" s="422" t="str">
        <f>VLOOKUP("あやめ-"&amp;AE29&amp;"-B",'選手データ（あやめ）'!E:L,4,0)</f>
        <v>高野勝子</v>
      </c>
      <c r="AB29" s="419" t="s">
        <v>77</v>
      </c>
      <c r="AC29" s="420" t="str">
        <f>VLOOKUP("あやめ-"&amp;AE29&amp;"-A",'選手データ（あやめ）'!E:L,8,0)</f>
        <v>宮崎</v>
      </c>
      <c r="AD29" s="424" t="s">
        <v>78</v>
      </c>
      <c r="AE29" s="425">
        <v>35</v>
      </c>
      <c r="AF29" s="421">
        <v>98</v>
      </c>
      <c r="AG29" s="15"/>
      <c r="AH29" s="422" t="str">
        <f>VLOOKUP("あやめ-"&amp;AF29&amp;"-A",'選手データ（あやめ）'!E:L,4,0)</f>
        <v>藤原まち代</v>
      </c>
      <c r="AI29" s="423" t="s">
        <v>87</v>
      </c>
      <c r="AJ29" s="422" t="str">
        <f>VLOOKUP("あやめ-"&amp;AF29&amp;"-B",'選手データ（あやめ）'!E:L,4,0)</f>
        <v>安井順子</v>
      </c>
      <c r="AK29" s="419" t="s">
        <v>88</v>
      </c>
      <c r="AL29" s="21" t="str">
        <f>VLOOKUP("あやめ-"&amp;AF29&amp;"-A",'選手データ（あやめ）'!E:L,8,0)</f>
        <v>京都</v>
      </c>
      <c r="AM29" s="424" t="s">
        <v>89</v>
      </c>
      <c r="AN29" s="7"/>
      <c r="AO29" s="170"/>
      <c r="AP29" s="184" t="s">
        <v>802</v>
      </c>
      <c r="AQ29" s="170"/>
      <c r="AR29" s="213"/>
      <c r="AS29" s="214" t="s">
        <v>802</v>
      </c>
      <c r="AT29" s="167"/>
      <c r="AU29" s="183"/>
      <c r="AV29" s="167"/>
      <c r="AW29" s="223"/>
      <c r="AX29" s="168"/>
      <c r="AY29" s="168"/>
      <c r="AZ29" s="216" t="s">
        <v>802</v>
      </c>
      <c r="BA29" s="171"/>
      <c r="BB29" s="171" t="s">
        <v>802</v>
      </c>
      <c r="BC29" s="175"/>
      <c r="BD29" s="4"/>
      <c r="BE29" s="422" t="str">
        <f>VLOOKUP("あやめ-"&amp;BK29&amp;"-A",'選手データ（あやめ）'!E:L,4,0)</f>
        <v>吉澤静江</v>
      </c>
      <c r="BF29" s="423" t="s">
        <v>76</v>
      </c>
      <c r="BG29" s="422" t="str">
        <f>VLOOKUP("あやめ-"&amp;BK29&amp;"-B",'選手データ（あやめ）'!E:L,4,0)</f>
        <v>吉澤三枝子</v>
      </c>
      <c r="BH29" s="419" t="s">
        <v>77</v>
      </c>
      <c r="BI29" s="420" t="str">
        <f>VLOOKUP("あやめ-"&amp;BK29&amp;"-A",'選手データ（あやめ）'!E:L,8,0)</f>
        <v>群馬</v>
      </c>
      <c r="BJ29" s="424" t="s">
        <v>90</v>
      </c>
      <c r="BK29" s="425">
        <v>122</v>
      </c>
    </row>
    <row r="30" spans="1:63" s="1" customFormat="1" ht="26.25" customHeight="1" thickTop="1">
      <c r="A30" s="421"/>
      <c r="B30" s="422"/>
      <c r="C30" s="423"/>
      <c r="D30" s="422"/>
      <c r="E30" s="419"/>
      <c r="F30" s="420">
        <f>IF(VLOOKUP("あやめ-"&amp;A29&amp;"-B",'選手データ（あやめ）'!E:L,8,0)=F29,"",VLOOKUP("あやめ-"&amp;A29&amp;"-B",'選手データ（あやめ）'!E:L,8,0))</f>
      </c>
      <c r="G30" s="424"/>
      <c r="H30" s="3"/>
      <c r="I30" s="307">
        <v>2</v>
      </c>
      <c r="J30" s="317"/>
      <c r="K30" s="275"/>
      <c r="L30" s="319"/>
      <c r="M30" s="281"/>
      <c r="N30" s="274"/>
      <c r="O30" s="293"/>
      <c r="P30" s="293"/>
      <c r="Q30" s="277"/>
      <c r="R30" s="290"/>
      <c r="S30" s="277"/>
      <c r="T30" s="320"/>
      <c r="U30" s="296"/>
      <c r="V30" s="291"/>
      <c r="W30" s="300">
        <v>1</v>
      </c>
      <c r="X30" s="3"/>
      <c r="Y30" s="422"/>
      <c r="Z30" s="423"/>
      <c r="AA30" s="422"/>
      <c r="AB30" s="419"/>
      <c r="AC30" s="420">
        <f>IF(VLOOKUP("あやめ-"&amp;AE29&amp;"-B",'選手データ（あやめ）'!E:L,8,0)=AC29,"",VLOOKUP("あやめ-"&amp;AE29&amp;"-B",'選手データ（あやめ）'!E:L,8,0))</f>
      </c>
      <c r="AD30" s="424"/>
      <c r="AE30" s="425"/>
      <c r="AF30" s="421"/>
      <c r="AG30" s="15"/>
      <c r="AH30" s="422"/>
      <c r="AI30" s="423"/>
      <c r="AJ30" s="422"/>
      <c r="AK30" s="419"/>
      <c r="AL30" s="22" t="str">
        <f>IF(VLOOKUP("あやめ-"&amp;AF29&amp;"-B",'選手データ（あやめ）'!E:L,8,0)=AL29,"",VLOOKUP("あやめ-"&amp;AF29&amp;"-B",'選手データ（あやめ）'!E:L,8,0))</f>
        <v>滋賀</v>
      </c>
      <c r="AM30" s="424"/>
      <c r="AN30" s="7"/>
      <c r="AO30" s="197">
        <v>1</v>
      </c>
      <c r="AP30" s="167"/>
      <c r="AQ30" s="186"/>
      <c r="AR30" s="187"/>
      <c r="AS30" s="212"/>
      <c r="AT30" s="167"/>
      <c r="AU30" s="183"/>
      <c r="AV30" s="167"/>
      <c r="AW30" s="223"/>
      <c r="AX30" s="168"/>
      <c r="AY30" s="216"/>
      <c r="AZ30" s="239"/>
      <c r="BA30" s="173"/>
      <c r="BB30" s="173"/>
      <c r="BC30" s="189">
        <v>1</v>
      </c>
      <c r="BD30" s="3"/>
      <c r="BE30" s="422"/>
      <c r="BF30" s="423"/>
      <c r="BG30" s="422"/>
      <c r="BH30" s="419"/>
      <c r="BI30" s="420">
        <f>IF(VLOOKUP("あやめ-"&amp;BK29&amp;"-B",'選手データ（あやめ）'!E:L,8,0)=BI29,"",VLOOKUP("あやめ-"&amp;BK29&amp;"-B",'選手データ（あやめ）'!E:L,8,0))</f>
      </c>
      <c r="BJ30" s="424"/>
      <c r="BK30" s="425"/>
    </row>
    <row r="31" spans="1:63" s="1" customFormat="1" ht="26.25" customHeight="1" thickBot="1">
      <c r="A31" s="421">
        <v>12</v>
      </c>
      <c r="B31" s="422" t="str">
        <f>VLOOKUP("あやめ-"&amp;A31&amp;"-A",'選手データ（あやめ）'!E:L,4,0)</f>
        <v>南　　英子</v>
      </c>
      <c r="C31" s="423" t="s">
        <v>87</v>
      </c>
      <c r="D31" s="422" t="str">
        <f>VLOOKUP("あやめ-"&amp;A31&amp;"-B",'選手データ（あやめ）'!E:L,4,0)</f>
        <v>今川光代</v>
      </c>
      <c r="E31" s="419" t="s">
        <v>88</v>
      </c>
      <c r="F31" s="420" t="str">
        <f>VLOOKUP("あやめ-"&amp;A31&amp;"-A",'選手データ（あやめ）'!E:L,8,0)</f>
        <v>京都</v>
      </c>
      <c r="G31" s="424" t="s">
        <v>89</v>
      </c>
      <c r="H31" s="3"/>
      <c r="I31" s="279"/>
      <c r="J31" s="279"/>
      <c r="K31" s="318"/>
      <c r="L31" s="321"/>
      <c r="M31" s="281"/>
      <c r="N31" s="274"/>
      <c r="O31" s="293"/>
      <c r="P31" s="293"/>
      <c r="Q31" s="277"/>
      <c r="R31" s="290"/>
      <c r="S31" s="277"/>
      <c r="T31" s="322"/>
      <c r="U31" s="301"/>
      <c r="V31" s="302"/>
      <c r="W31" s="280"/>
      <c r="X31" s="4"/>
      <c r="Y31" s="422" t="str">
        <f>VLOOKUP("あやめ-"&amp;AE31&amp;"-A",'選手データ（あやめ）'!E:L,4,0)</f>
        <v>池田千恵子</v>
      </c>
      <c r="Z31" s="423" t="s">
        <v>76</v>
      </c>
      <c r="AA31" s="422" t="str">
        <f>VLOOKUP("あやめ-"&amp;AE31&amp;"-B",'選手データ（あやめ）'!E:L,4,0)</f>
        <v>金森雅子</v>
      </c>
      <c r="AB31" s="419" t="s">
        <v>77</v>
      </c>
      <c r="AC31" s="420" t="str">
        <f>VLOOKUP("あやめ-"&amp;AE31&amp;"-A",'選手データ（あやめ）'!E:L,8,0)</f>
        <v>奈良</v>
      </c>
      <c r="AD31" s="424" t="s">
        <v>78</v>
      </c>
      <c r="AE31" s="425">
        <v>36</v>
      </c>
      <c r="AF31" s="421">
        <v>99</v>
      </c>
      <c r="AG31" s="15"/>
      <c r="AH31" s="422" t="str">
        <f>VLOOKUP("あやめ-"&amp;AF31&amp;"-A",'選手データ（あやめ）'!E:L,4,0)</f>
        <v>荒澤裕子</v>
      </c>
      <c r="AI31" s="423" t="s">
        <v>87</v>
      </c>
      <c r="AJ31" s="422" t="str">
        <f>VLOOKUP("あやめ-"&amp;AF31&amp;"-B",'選手データ（あやめ）'!E:L,4,0)</f>
        <v>田坂智恵子</v>
      </c>
      <c r="AK31" s="419" t="s">
        <v>88</v>
      </c>
      <c r="AL31" s="21" t="str">
        <f>VLOOKUP("あやめ-"&amp;AF31&amp;"-A",'選手データ（あやめ）'!E:L,8,0)</f>
        <v>静岡</v>
      </c>
      <c r="AM31" s="424" t="s">
        <v>89</v>
      </c>
      <c r="AN31" s="7"/>
      <c r="AO31" s="170"/>
      <c r="AP31" s="170"/>
      <c r="AQ31" s="184"/>
      <c r="AR31" s="169"/>
      <c r="AS31" s="215"/>
      <c r="AT31" s="167"/>
      <c r="AU31" s="183"/>
      <c r="AV31" s="167"/>
      <c r="AW31" s="223"/>
      <c r="AX31" s="168"/>
      <c r="AY31" s="216"/>
      <c r="AZ31" s="168"/>
      <c r="BA31" s="175"/>
      <c r="BB31" s="175"/>
      <c r="BC31" s="171"/>
      <c r="BD31" s="4"/>
      <c r="BE31" s="422" t="str">
        <f>VLOOKUP("あやめ-"&amp;BK31&amp;"-A",'選手データ（あやめ）'!E:L,4,0)</f>
        <v>田岡美里</v>
      </c>
      <c r="BF31" s="423" t="s">
        <v>76</v>
      </c>
      <c r="BG31" s="422" t="str">
        <f>VLOOKUP("あやめ-"&amp;BK31&amp;"-B",'選手データ（あやめ）'!E:L,4,0)</f>
        <v>池内　　瞳</v>
      </c>
      <c r="BH31" s="419" t="s">
        <v>77</v>
      </c>
      <c r="BI31" s="420" t="str">
        <f>VLOOKUP("あやめ-"&amp;BK31&amp;"-A",'選手データ（あやめ）'!E:L,8,0)</f>
        <v>香川</v>
      </c>
      <c r="BJ31" s="424" t="s">
        <v>90</v>
      </c>
      <c r="BK31" s="425">
        <v>123</v>
      </c>
    </row>
    <row r="32" spans="1:63" s="1" customFormat="1" ht="26.25" customHeight="1" thickBot="1" thickTop="1">
      <c r="A32" s="421"/>
      <c r="B32" s="422"/>
      <c r="C32" s="423"/>
      <c r="D32" s="422"/>
      <c r="E32" s="419"/>
      <c r="F32" s="420">
        <f>IF(VLOOKUP("あやめ-"&amp;A31&amp;"-B",'選手データ（あやめ）'!E:L,8,0)=F31,"",VLOOKUP("あやめ-"&amp;A31&amp;"-B",'選手データ（あやめ）'!E:L,8,0))</f>
      </c>
      <c r="G32" s="424"/>
      <c r="H32" s="3"/>
      <c r="I32" s="274"/>
      <c r="J32" s="273" t="s">
        <v>802</v>
      </c>
      <c r="K32" s="273"/>
      <c r="L32" s="273" t="s">
        <v>802</v>
      </c>
      <c r="M32" s="281"/>
      <c r="N32" s="274" t="s">
        <v>802</v>
      </c>
      <c r="O32" s="293"/>
      <c r="P32" s="293"/>
      <c r="Q32" s="277"/>
      <c r="R32" s="290"/>
      <c r="S32" s="303">
        <v>2</v>
      </c>
      <c r="T32" s="290"/>
      <c r="U32" s="278" t="s">
        <v>802</v>
      </c>
      <c r="V32" s="278" t="s">
        <v>802</v>
      </c>
      <c r="W32" s="277"/>
      <c r="X32" s="3"/>
      <c r="Y32" s="422"/>
      <c r="Z32" s="423"/>
      <c r="AA32" s="422"/>
      <c r="AB32" s="419"/>
      <c r="AC32" s="420">
        <f>IF(VLOOKUP("あやめ-"&amp;AE31&amp;"-B",'選手データ（あやめ）'!E:L,8,0)=AC31,"",VLOOKUP("あやめ-"&amp;AE31&amp;"-B",'選手データ（あやめ）'!E:L,8,0))</f>
      </c>
      <c r="AD32" s="424"/>
      <c r="AE32" s="425"/>
      <c r="AF32" s="421"/>
      <c r="AG32" s="15"/>
      <c r="AH32" s="422"/>
      <c r="AI32" s="423"/>
      <c r="AJ32" s="422"/>
      <c r="AK32" s="419"/>
      <c r="AL32" s="22" t="str">
        <f>IF(VLOOKUP("あやめ-"&amp;AF31&amp;"-B",'選手データ（あやめ）'!E:L,8,0)=AL31,"",VLOOKUP("あやめ-"&amp;AF31&amp;"-B",'選手データ（あやめ）'!E:L,8,0))</f>
        <v>愛媛</v>
      </c>
      <c r="AM32" s="424"/>
      <c r="AN32" s="7"/>
      <c r="AO32" s="167"/>
      <c r="AP32" s="197">
        <v>3</v>
      </c>
      <c r="AQ32" s="197"/>
      <c r="AR32" s="197">
        <v>0</v>
      </c>
      <c r="AS32" s="215"/>
      <c r="AT32" s="214">
        <v>1</v>
      </c>
      <c r="AU32" s="183"/>
      <c r="AV32" s="167"/>
      <c r="AW32" s="223"/>
      <c r="AX32" s="168"/>
      <c r="AY32" s="216">
        <v>2</v>
      </c>
      <c r="AZ32" s="168"/>
      <c r="BA32" s="188">
        <v>3</v>
      </c>
      <c r="BB32" s="188">
        <v>1</v>
      </c>
      <c r="BC32" s="168"/>
      <c r="BD32" s="3"/>
      <c r="BE32" s="422"/>
      <c r="BF32" s="423"/>
      <c r="BG32" s="422"/>
      <c r="BH32" s="419"/>
      <c r="BI32" s="420">
        <f>IF(VLOOKUP("あやめ-"&amp;BK31&amp;"-B",'選手データ（あやめ）'!E:L,8,0)=BI31,"",VLOOKUP("あやめ-"&amp;BK31&amp;"-B",'選手データ（あやめ）'!E:L,8,0))</f>
      </c>
      <c r="BJ32" s="424"/>
      <c r="BK32" s="425"/>
    </row>
    <row r="33" spans="1:63" s="1" customFormat="1" ht="26.25" customHeight="1" thickBot="1" thickTop="1">
      <c r="A33" s="421">
        <v>13</v>
      </c>
      <c r="B33" s="422" t="str">
        <f>VLOOKUP("あやめ-"&amp;A33&amp;"-A",'選手データ（あやめ）'!E:L,4,0)</f>
        <v>安井憲子</v>
      </c>
      <c r="C33" s="423" t="s">
        <v>87</v>
      </c>
      <c r="D33" s="422" t="str">
        <f>VLOOKUP("あやめ-"&amp;A33&amp;"-B",'選手データ（あやめ）'!E:L,4,0)</f>
        <v>沼田たかとら</v>
      </c>
      <c r="E33" s="419" t="s">
        <v>88</v>
      </c>
      <c r="F33" s="420" t="str">
        <f>VLOOKUP("あやめ-"&amp;A33&amp;"-A",'選手データ（あやめ）'!E:L,8,0)</f>
        <v>北海道</v>
      </c>
      <c r="G33" s="424" t="s">
        <v>89</v>
      </c>
      <c r="H33" s="3"/>
      <c r="I33" s="279" t="s">
        <v>802</v>
      </c>
      <c r="J33" s="279"/>
      <c r="K33" s="279"/>
      <c r="L33" s="279" t="s">
        <v>802</v>
      </c>
      <c r="M33" s="293"/>
      <c r="N33" s="282"/>
      <c r="O33" s="293"/>
      <c r="P33" s="293"/>
      <c r="Q33" s="277"/>
      <c r="R33" s="290"/>
      <c r="S33" s="320"/>
      <c r="T33" s="277"/>
      <c r="U33" s="280" t="s">
        <v>802</v>
      </c>
      <c r="V33" s="280"/>
      <c r="W33" s="280" t="s">
        <v>802</v>
      </c>
      <c r="X33" s="4"/>
      <c r="Y33" s="422" t="str">
        <f>VLOOKUP("あやめ-"&amp;AE33&amp;"-A",'選手データ（あやめ）'!E:L,4,0)</f>
        <v>安則満子</v>
      </c>
      <c r="Z33" s="423" t="s">
        <v>76</v>
      </c>
      <c r="AA33" s="422" t="str">
        <f>VLOOKUP("あやめ-"&amp;AE33&amp;"-B",'選手データ（あやめ）'!E:L,4,0)</f>
        <v>加藤栄子</v>
      </c>
      <c r="AB33" s="419" t="s">
        <v>77</v>
      </c>
      <c r="AC33" s="420" t="str">
        <f>VLOOKUP("あやめ-"&amp;AE33&amp;"-A",'選手データ（あやめ）'!E:L,8,0)</f>
        <v>愛知</v>
      </c>
      <c r="AD33" s="424" t="s">
        <v>78</v>
      </c>
      <c r="AE33" s="425">
        <v>37</v>
      </c>
      <c r="AF33" s="421">
        <v>100</v>
      </c>
      <c r="AG33" s="15"/>
      <c r="AH33" s="422" t="str">
        <f>VLOOKUP("あやめ-"&amp;AF33&amp;"-A",'選手データ（あやめ）'!E:L,4,0)</f>
        <v>衣川桂子</v>
      </c>
      <c r="AI33" s="423" t="s">
        <v>87</v>
      </c>
      <c r="AJ33" s="422" t="str">
        <f>VLOOKUP("あやめ-"&amp;AF33&amp;"-B",'選手データ（あやめ）'!E:L,4,0)</f>
        <v>滝田史絵</v>
      </c>
      <c r="AK33" s="419" t="s">
        <v>88</v>
      </c>
      <c r="AL33" s="21" t="str">
        <f>VLOOKUP("あやめ-"&amp;AF33&amp;"-A",'選手データ（あやめ）'!E:L,8,0)</f>
        <v>東京</v>
      </c>
      <c r="AM33" s="424" t="s">
        <v>89</v>
      </c>
      <c r="AN33" s="7"/>
      <c r="AO33" s="167" t="s">
        <v>802</v>
      </c>
      <c r="AP33" s="167"/>
      <c r="AQ33" s="167"/>
      <c r="AR33" s="167">
        <v>2</v>
      </c>
      <c r="AS33" s="183"/>
      <c r="AT33" s="191"/>
      <c r="AU33" s="183"/>
      <c r="AV33" s="167"/>
      <c r="AW33" s="223"/>
      <c r="AX33" s="168"/>
      <c r="AY33" s="222"/>
      <c r="AZ33" s="172"/>
      <c r="BA33" s="168">
        <v>1</v>
      </c>
      <c r="BB33" s="168"/>
      <c r="BC33" s="168" t="s">
        <v>802</v>
      </c>
      <c r="BD33" s="4"/>
      <c r="BE33" s="422" t="str">
        <f>VLOOKUP("あやめ-"&amp;BK33&amp;"-A",'選手データ（あやめ）'!E:L,4,0)</f>
        <v>鷲巣鈴恵</v>
      </c>
      <c r="BF33" s="423" t="s">
        <v>76</v>
      </c>
      <c r="BG33" s="422" t="str">
        <f>VLOOKUP("あやめ-"&amp;BK33&amp;"-B",'選手データ（あやめ）'!E:L,4,0)</f>
        <v>由比藤文子</v>
      </c>
      <c r="BH33" s="419" t="s">
        <v>77</v>
      </c>
      <c r="BI33" s="420" t="str">
        <f>VLOOKUP("あやめ-"&amp;BK33&amp;"-A",'選手データ（あやめ）'!E:L,8,0)</f>
        <v>静岡</v>
      </c>
      <c r="BJ33" s="424" t="s">
        <v>90</v>
      </c>
      <c r="BK33" s="425">
        <v>124</v>
      </c>
    </row>
    <row r="34" spans="1:63" s="1" customFormat="1" ht="26.25" customHeight="1" thickTop="1">
      <c r="A34" s="421"/>
      <c r="B34" s="422"/>
      <c r="C34" s="423"/>
      <c r="D34" s="422"/>
      <c r="E34" s="419"/>
      <c r="F34" s="420">
        <f>IF(VLOOKUP("あやめ-"&amp;A33&amp;"-B",'選手データ（あやめ）'!E:L,8,0)=F33,"",VLOOKUP("あやめ-"&amp;A33&amp;"-B",'選手データ（あやめ）'!E:L,8,0))</f>
      </c>
      <c r="G34" s="424"/>
      <c r="H34" s="3"/>
      <c r="I34" s="274"/>
      <c r="J34" s="304"/>
      <c r="K34" s="274"/>
      <c r="L34" s="282"/>
      <c r="M34" s="293"/>
      <c r="N34" s="293"/>
      <c r="O34" s="293"/>
      <c r="P34" s="293"/>
      <c r="Q34" s="277"/>
      <c r="R34" s="290"/>
      <c r="S34" s="322"/>
      <c r="T34" s="311"/>
      <c r="U34" s="277"/>
      <c r="V34" s="284"/>
      <c r="W34" s="277"/>
      <c r="X34" s="3"/>
      <c r="Y34" s="422"/>
      <c r="Z34" s="423"/>
      <c r="AA34" s="422"/>
      <c r="AB34" s="419"/>
      <c r="AC34" s="420">
        <f>IF(VLOOKUP("あやめ-"&amp;AE33&amp;"-B",'選手データ（あやめ）'!E:L,8,0)=AC33,"",VLOOKUP("あやめ-"&amp;AE33&amp;"-B",'選手データ（あやめ）'!E:L,8,0))</f>
      </c>
      <c r="AD34" s="424"/>
      <c r="AE34" s="425"/>
      <c r="AF34" s="421"/>
      <c r="AG34" s="15"/>
      <c r="AH34" s="422"/>
      <c r="AI34" s="423"/>
      <c r="AJ34" s="422"/>
      <c r="AK34" s="419"/>
      <c r="AL34" s="22" t="str">
        <f>IF(VLOOKUP("あやめ-"&amp;AF33&amp;"-B",'選手データ（あやめ）'!E:L,8,0)=AL33,"",VLOOKUP("あやめ-"&amp;AF33&amp;"-B",'選手データ（あやめ）'!E:L,8,0))</f>
        <v>栃木</v>
      </c>
      <c r="AM34" s="424"/>
      <c r="AN34" s="7"/>
      <c r="AO34" s="185"/>
      <c r="AP34" s="186"/>
      <c r="AQ34" s="185"/>
      <c r="AR34" s="187"/>
      <c r="AS34" s="183"/>
      <c r="AT34" s="183"/>
      <c r="AU34" s="183"/>
      <c r="AV34" s="167"/>
      <c r="AW34" s="223"/>
      <c r="AX34" s="168"/>
      <c r="AY34" s="172"/>
      <c r="AZ34" s="172"/>
      <c r="BA34" s="173"/>
      <c r="BB34" s="178"/>
      <c r="BC34" s="173"/>
      <c r="BD34" s="3"/>
      <c r="BE34" s="422"/>
      <c r="BF34" s="423"/>
      <c r="BG34" s="422"/>
      <c r="BH34" s="419"/>
      <c r="BI34" s="420">
        <f>IF(VLOOKUP("あやめ-"&amp;BK33&amp;"-B",'選手データ（あやめ）'!E:L,8,0)=BI33,"",VLOOKUP("あやめ-"&amp;BK33&amp;"-B",'選手データ（あやめ）'!E:L,8,0))</f>
      </c>
      <c r="BJ34" s="424"/>
      <c r="BK34" s="425"/>
    </row>
    <row r="35" spans="1:63" s="1" customFormat="1" ht="26.25" customHeight="1" thickBot="1">
      <c r="A35" s="421">
        <v>14</v>
      </c>
      <c r="B35" s="422" t="str">
        <f>VLOOKUP("あやめ-"&amp;A35&amp;"-A",'選手データ（あやめ）'!E:L,4,0)</f>
        <v>小野雅代</v>
      </c>
      <c r="C35" s="423" t="s">
        <v>87</v>
      </c>
      <c r="D35" s="422" t="str">
        <f>VLOOKUP("あやめ-"&amp;A35&amp;"-B",'選手データ（あやめ）'!E:L,4,0)</f>
        <v>奥山裕子</v>
      </c>
      <c r="E35" s="419" t="s">
        <v>88</v>
      </c>
      <c r="F35" s="420" t="str">
        <f>VLOOKUP("あやめ-"&amp;A35&amp;"-A",'選手データ（あやめ）'!E:L,8,0)</f>
        <v>大阪</v>
      </c>
      <c r="G35" s="424" t="s">
        <v>89</v>
      </c>
      <c r="H35" s="3"/>
      <c r="I35" s="272"/>
      <c r="J35" s="292">
        <v>3</v>
      </c>
      <c r="K35" s="272"/>
      <c r="L35" s="285"/>
      <c r="M35" s="323"/>
      <c r="N35" s="293"/>
      <c r="O35" s="293"/>
      <c r="P35" s="293"/>
      <c r="Q35" s="277"/>
      <c r="R35" s="290"/>
      <c r="S35" s="322"/>
      <c r="T35" s="312"/>
      <c r="U35" s="287"/>
      <c r="V35" s="288">
        <v>1</v>
      </c>
      <c r="W35" s="287"/>
      <c r="X35" s="4"/>
      <c r="Y35" s="422" t="str">
        <f>VLOOKUP("あやめ-"&amp;AE35&amp;"-A",'選手データ（あやめ）'!E:L,4,0)</f>
        <v>横山京子</v>
      </c>
      <c r="Z35" s="423" t="s">
        <v>76</v>
      </c>
      <c r="AA35" s="422" t="str">
        <f>VLOOKUP("あやめ-"&amp;AE35&amp;"-B",'選手データ（あやめ）'!E:L,4,0)</f>
        <v>渡部千津子</v>
      </c>
      <c r="AB35" s="419" t="s">
        <v>77</v>
      </c>
      <c r="AC35" s="420" t="str">
        <f>VLOOKUP("あやめ-"&amp;AE35&amp;"-A",'選手データ（あやめ）'!E:L,8,0)</f>
        <v>大阪</v>
      </c>
      <c r="AD35" s="424" t="s">
        <v>78</v>
      </c>
      <c r="AE35" s="425">
        <v>38</v>
      </c>
      <c r="AF35" s="421">
        <v>101</v>
      </c>
      <c r="AG35" s="15"/>
      <c r="AH35" s="422" t="str">
        <f>VLOOKUP("あやめ-"&amp;AF35&amp;"-A",'選手データ（あやめ）'!E:L,4,0)</f>
        <v>汐瀬千鶴</v>
      </c>
      <c r="AI35" s="423" t="s">
        <v>87</v>
      </c>
      <c r="AJ35" s="422" t="str">
        <f>VLOOKUP("あやめ-"&amp;AF35&amp;"-B",'選手データ（あやめ）'!E:L,4,0)</f>
        <v>大西律子</v>
      </c>
      <c r="AK35" s="419" t="s">
        <v>88</v>
      </c>
      <c r="AL35" s="420" t="str">
        <f>VLOOKUP("あやめ-"&amp;AF35&amp;"-A",'選手データ（あやめ）'!E:L,8,0)</f>
        <v>大阪</v>
      </c>
      <c r="AM35" s="424" t="s">
        <v>89</v>
      </c>
      <c r="AN35" s="7"/>
      <c r="AO35" s="170"/>
      <c r="AP35" s="184">
        <v>1</v>
      </c>
      <c r="AQ35" s="170"/>
      <c r="AR35" s="169"/>
      <c r="AS35" s="183"/>
      <c r="AT35" s="183"/>
      <c r="AU35" s="183"/>
      <c r="AV35" s="167"/>
      <c r="AW35" s="223"/>
      <c r="AX35" s="168"/>
      <c r="AY35" s="172"/>
      <c r="AZ35" s="172"/>
      <c r="BA35" s="172"/>
      <c r="BB35" s="168">
        <v>0</v>
      </c>
      <c r="BC35" s="175"/>
      <c r="BD35" s="4"/>
      <c r="BE35" s="422" t="str">
        <f>VLOOKUP("あやめ-"&amp;BK35&amp;"-A",'選手データ（あやめ）'!E:L,4,0)</f>
        <v>竹内まき子</v>
      </c>
      <c r="BF35" s="423" t="s">
        <v>76</v>
      </c>
      <c r="BG35" s="422" t="str">
        <f>VLOOKUP("あやめ-"&amp;BK35&amp;"-B",'選手データ（あやめ）'!E:L,4,0)</f>
        <v>森　たみ子</v>
      </c>
      <c r="BH35" s="419" t="s">
        <v>77</v>
      </c>
      <c r="BI35" s="420" t="str">
        <f>VLOOKUP("あやめ-"&amp;BK35&amp;"-A",'選手データ（あやめ）'!E:L,8,0)</f>
        <v>鳥取</v>
      </c>
      <c r="BJ35" s="424" t="s">
        <v>90</v>
      </c>
      <c r="BK35" s="425">
        <v>125</v>
      </c>
    </row>
    <row r="36" spans="1:63" s="1" customFormat="1" ht="26.25" customHeight="1" thickTop="1">
      <c r="A36" s="421"/>
      <c r="B36" s="422"/>
      <c r="C36" s="423"/>
      <c r="D36" s="422"/>
      <c r="E36" s="419"/>
      <c r="F36" s="420">
        <f>IF(VLOOKUP("あやめ-"&amp;A35&amp;"-B",'選手データ（あやめ）'!E:L,8,0)=F35,"",VLOOKUP("あやめ-"&amp;A35&amp;"-B",'選手データ（あやめ）'!E:L,8,0))</f>
      </c>
      <c r="G36" s="424"/>
      <c r="H36" s="3"/>
      <c r="I36" s="307">
        <v>3</v>
      </c>
      <c r="J36" s="274"/>
      <c r="K36" s="275"/>
      <c r="L36" s="289"/>
      <c r="M36" s="273" t="s">
        <v>802</v>
      </c>
      <c r="N36" s="293"/>
      <c r="O36" s="293"/>
      <c r="P36" s="293"/>
      <c r="Q36" s="277"/>
      <c r="R36" s="290"/>
      <c r="S36" s="290"/>
      <c r="T36" s="278" t="s">
        <v>802</v>
      </c>
      <c r="U36" s="290"/>
      <c r="V36" s="291"/>
      <c r="W36" s="278">
        <v>0</v>
      </c>
      <c r="X36" s="3"/>
      <c r="Y36" s="422"/>
      <c r="Z36" s="423"/>
      <c r="AA36" s="422"/>
      <c r="AB36" s="419"/>
      <c r="AC36" s="420">
        <f>IF(VLOOKUP("あやめ-"&amp;AE35&amp;"-B",'選手データ（あやめ）'!E:L,8,0)=AC35,"",VLOOKUP("あやめ-"&amp;AE35&amp;"-B",'選手データ（あやめ）'!E:L,8,0))</f>
      </c>
      <c r="AD36" s="424"/>
      <c r="AE36" s="425"/>
      <c r="AF36" s="421"/>
      <c r="AG36" s="15"/>
      <c r="AH36" s="422"/>
      <c r="AI36" s="423"/>
      <c r="AJ36" s="422"/>
      <c r="AK36" s="419"/>
      <c r="AL36" s="420">
        <f>IF(VLOOKUP("あやめ-"&amp;AF35&amp;"-B",'選手データ（あやめ）'!E:L,8,0)=AL35,"",VLOOKUP("あやめ-"&amp;AF35&amp;"-B",'選手データ（あやめ）'!E:L,8,0))</f>
      </c>
      <c r="AM36" s="424"/>
      <c r="AN36" s="7"/>
      <c r="AO36" s="192">
        <v>2</v>
      </c>
      <c r="AP36" s="185"/>
      <c r="AQ36" s="186"/>
      <c r="AR36" s="224"/>
      <c r="AS36" s="265">
        <v>1</v>
      </c>
      <c r="AT36" s="183"/>
      <c r="AU36" s="183"/>
      <c r="AV36" s="167"/>
      <c r="AW36" s="223"/>
      <c r="AX36" s="168"/>
      <c r="AY36" s="172"/>
      <c r="AZ36" s="209">
        <v>2</v>
      </c>
      <c r="BA36" s="179"/>
      <c r="BB36" s="173"/>
      <c r="BC36" s="189">
        <v>1</v>
      </c>
      <c r="BD36" s="3"/>
      <c r="BE36" s="422"/>
      <c r="BF36" s="423"/>
      <c r="BG36" s="422"/>
      <c r="BH36" s="419"/>
      <c r="BI36" s="420">
        <f>IF(VLOOKUP("あやめ-"&amp;BK35&amp;"-B",'選手データ（あやめ）'!E:L,8,0)=BI35,"",VLOOKUP("あやめ-"&amp;BK35&amp;"-B",'選手データ（あやめ）'!E:L,8,0))</f>
      </c>
      <c r="BJ36" s="424"/>
      <c r="BK36" s="425"/>
    </row>
    <row r="37" spans="1:63" s="1" customFormat="1" ht="26.25" customHeight="1" thickBot="1">
      <c r="A37" s="421">
        <v>15</v>
      </c>
      <c r="B37" s="422" t="str">
        <f>VLOOKUP("あやめ-"&amp;A37&amp;"-A",'選手データ（あやめ）'!E:L,4,0)</f>
        <v>高橋裕子</v>
      </c>
      <c r="C37" s="423" t="s">
        <v>87</v>
      </c>
      <c r="D37" s="422" t="str">
        <f>VLOOKUP("あやめ-"&amp;A37&amp;"-B",'選手データ（あやめ）'!E:L,4,0)</f>
        <v>藤崎秋恵</v>
      </c>
      <c r="E37" s="419" t="s">
        <v>88</v>
      </c>
      <c r="F37" s="420" t="str">
        <f>VLOOKUP("あやめ-"&amp;A37&amp;"-A",'選手データ（あやめ）'!E:L,8,0)</f>
        <v>神奈川</v>
      </c>
      <c r="G37" s="424" t="s">
        <v>89</v>
      </c>
      <c r="H37" s="3"/>
      <c r="I37" s="272"/>
      <c r="J37" s="272"/>
      <c r="K37" s="292"/>
      <c r="L37" s="271"/>
      <c r="M37" s="274"/>
      <c r="N37" s="293"/>
      <c r="O37" s="324"/>
      <c r="P37" s="293"/>
      <c r="Q37" s="277"/>
      <c r="R37" s="290"/>
      <c r="S37" s="290"/>
      <c r="T37" s="277"/>
      <c r="U37" s="294"/>
      <c r="V37" s="294"/>
      <c r="W37" s="287"/>
      <c r="X37" s="4"/>
      <c r="Y37" s="422" t="str">
        <f>VLOOKUP("あやめ-"&amp;AE37&amp;"-A",'選手データ（あやめ）'!E:L,4,0)</f>
        <v>寺島恵子</v>
      </c>
      <c r="Z37" s="423" t="s">
        <v>76</v>
      </c>
      <c r="AA37" s="422" t="str">
        <f>VLOOKUP("あやめ-"&amp;AE37&amp;"-B",'選手データ（あやめ）'!E:L,4,0)</f>
        <v>武田やよい</v>
      </c>
      <c r="AB37" s="419" t="s">
        <v>77</v>
      </c>
      <c r="AC37" s="420" t="str">
        <f>VLOOKUP("あやめ-"&amp;AE37&amp;"-A",'選手データ（あやめ）'!E:L,8,0)</f>
        <v>埼玉</v>
      </c>
      <c r="AD37" s="424" t="s">
        <v>78</v>
      </c>
      <c r="AE37" s="425">
        <v>39</v>
      </c>
      <c r="AF37" s="421">
        <v>102</v>
      </c>
      <c r="AG37" s="15"/>
      <c r="AH37" s="422" t="str">
        <f>VLOOKUP("あやめ-"&amp;AF37&amp;"-A",'選手データ（あやめ）'!E:L,4,0)</f>
        <v>土居邦枝</v>
      </c>
      <c r="AI37" s="423" t="s">
        <v>87</v>
      </c>
      <c r="AJ37" s="422" t="str">
        <f>VLOOKUP("あやめ-"&amp;AF37&amp;"-B",'選手データ（あやめ）'!E:L,4,0)</f>
        <v>桑村瑞代</v>
      </c>
      <c r="AK37" s="419" t="s">
        <v>88</v>
      </c>
      <c r="AL37" s="420" t="str">
        <f>VLOOKUP("あやめ-"&amp;AF37&amp;"-A",'選手データ（あやめ）'!E:L,8,0)</f>
        <v>香川</v>
      </c>
      <c r="AM37" s="424" t="s">
        <v>89</v>
      </c>
      <c r="AN37" s="7"/>
      <c r="AO37" s="211"/>
      <c r="AP37" s="211"/>
      <c r="AQ37" s="226"/>
      <c r="AR37" s="227"/>
      <c r="AS37" s="167"/>
      <c r="AT37" s="183"/>
      <c r="AU37" s="183"/>
      <c r="AV37" s="167"/>
      <c r="AW37" s="223"/>
      <c r="AX37" s="168"/>
      <c r="AY37" s="172"/>
      <c r="AZ37" s="168"/>
      <c r="BA37" s="180"/>
      <c r="BB37" s="181"/>
      <c r="BC37" s="182"/>
      <c r="BD37" s="4"/>
      <c r="BE37" s="422" t="str">
        <f>VLOOKUP("あやめ-"&amp;BK37&amp;"-A",'選手データ（あやめ）'!E:L,4,0)</f>
        <v>岡村信子</v>
      </c>
      <c r="BF37" s="423" t="s">
        <v>76</v>
      </c>
      <c r="BG37" s="422" t="str">
        <f>VLOOKUP("あやめ-"&amp;BK37&amp;"-B",'選手データ（あやめ）'!E:L,4,0)</f>
        <v>山下静香</v>
      </c>
      <c r="BH37" s="419" t="s">
        <v>77</v>
      </c>
      <c r="BI37" s="420" t="str">
        <f>VLOOKUP("あやめ-"&amp;BK37&amp;"-A",'選手データ（あやめ）'!E:L,8,0)</f>
        <v>兵庫</v>
      </c>
      <c r="BJ37" s="424" t="s">
        <v>90</v>
      </c>
      <c r="BK37" s="425">
        <v>126</v>
      </c>
    </row>
    <row r="38" spans="1:63" s="1" customFormat="1" ht="26.25" customHeight="1" thickTop="1">
      <c r="A38" s="421"/>
      <c r="B38" s="422"/>
      <c r="C38" s="423"/>
      <c r="D38" s="422"/>
      <c r="E38" s="419"/>
      <c r="F38" s="420">
        <f>IF(VLOOKUP("あやめ-"&amp;A37&amp;"-B",'選手データ（あやめ）'!E:L,8,0)=F37,"",VLOOKUP("あやめ-"&amp;A37&amp;"-B",'選手データ（あやめ）'!E:L,8,0))</f>
      </c>
      <c r="G38" s="424"/>
      <c r="H38" s="3"/>
      <c r="I38" s="274"/>
      <c r="J38" s="273" t="s">
        <v>802</v>
      </c>
      <c r="K38" s="273"/>
      <c r="L38" s="273">
        <v>3</v>
      </c>
      <c r="M38" s="274"/>
      <c r="N38" s="281"/>
      <c r="O38" s="325" t="s">
        <v>802</v>
      </c>
      <c r="P38" s="293"/>
      <c r="Q38" s="277"/>
      <c r="R38" s="299">
        <v>0</v>
      </c>
      <c r="S38" s="277"/>
      <c r="T38" s="277"/>
      <c r="U38" s="278">
        <v>1</v>
      </c>
      <c r="V38" s="278" t="s">
        <v>802</v>
      </c>
      <c r="W38" s="277"/>
      <c r="X38" s="3"/>
      <c r="Y38" s="422"/>
      <c r="Z38" s="423"/>
      <c r="AA38" s="422"/>
      <c r="AB38" s="419"/>
      <c r="AC38" s="420">
        <f>IF(VLOOKUP("あやめ-"&amp;AE37&amp;"-B",'選手データ（あやめ）'!E:L,8,0)=AC37,"",VLOOKUP("あやめ-"&amp;AE37&amp;"-B",'選手データ（あやめ）'!E:L,8,0))</f>
      </c>
      <c r="AD38" s="424"/>
      <c r="AE38" s="425"/>
      <c r="AF38" s="421"/>
      <c r="AG38" s="15"/>
      <c r="AH38" s="422"/>
      <c r="AI38" s="423"/>
      <c r="AJ38" s="422"/>
      <c r="AK38" s="419"/>
      <c r="AL38" s="420">
        <f>IF(VLOOKUP("あやめ-"&amp;AF37&amp;"-B",'選手データ（あやめ）'!E:L,8,0)=AL37,"",VLOOKUP("あやめ-"&amp;AF37&amp;"-B",'選手データ（あやめ）'!E:L,8,0))</f>
      </c>
      <c r="AM38" s="424"/>
      <c r="AN38" s="7"/>
      <c r="AO38" s="167"/>
      <c r="AP38" s="197" t="s">
        <v>802</v>
      </c>
      <c r="AQ38" s="197"/>
      <c r="AR38" s="197" t="s">
        <v>802</v>
      </c>
      <c r="AS38" s="167"/>
      <c r="AT38" s="183"/>
      <c r="AU38" s="183"/>
      <c r="AV38" s="167"/>
      <c r="AW38" s="223"/>
      <c r="AX38" s="168"/>
      <c r="AY38" s="172"/>
      <c r="AZ38" s="168"/>
      <c r="BA38" s="188" t="s">
        <v>802</v>
      </c>
      <c r="BB38" s="188" t="s">
        <v>802</v>
      </c>
      <c r="BC38" s="168"/>
      <c r="BD38" s="3"/>
      <c r="BE38" s="422"/>
      <c r="BF38" s="423"/>
      <c r="BG38" s="422"/>
      <c r="BH38" s="419"/>
      <c r="BI38" s="420">
        <f>IF(VLOOKUP("あやめ-"&amp;BK37&amp;"-B",'選手データ（あやめ）'!E:L,8,0)=BI37,"",VLOOKUP("あやめ-"&amp;BK37&amp;"-B",'選手データ（あやめ）'!E:L,8,0))</f>
      </c>
      <c r="BJ38" s="424"/>
      <c r="BK38" s="425"/>
    </row>
    <row r="39" spans="1:63" s="1" customFormat="1" ht="26.25" customHeight="1" thickBot="1">
      <c r="A39" s="421">
        <v>16</v>
      </c>
      <c r="B39" s="422" t="str">
        <f>VLOOKUP("あやめ-"&amp;A39&amp;"-A",'選手データ（あやめ）'!E:L,4,0)</f>
        <v>矢ヶ部敬子</v>
      </c>
      <c r="C39" s="423" t="s">
        <v>87</v>
      </c>
      <c r="D39" s="422" t="str">
        <f>VLOOKUP("あやめ-"&amp;A39&amp;"-B",'選手データ（あやめ）'!E:L,4,0)</f>
        <v>松林ミチエ</v>
      </c>
      <c r="E39" s="419" t="s">
        <v>88</v>
      </c>
      <c r="F39" s="420" t="str">
        <f>VLOOKUP("あやめ-"&amp;A39&amp;"-A",'選手データ（あやめ）'!E:L,8,0)</f>
        <v>佐賀</v>
      </c>
      <c r="G39" s="424" t="s">
        <v>89</v>
      </c>
      <c r="H39" s="3"/>
      <c r="I39" s="274">
        <v>3</v>
      </c>
      <c r="J39" s="274"/>
      <c r="K39" s="274"/>
      <c r="L39" s="274">
        <v>0</v>
      </c>
      <c r="M39" s="274"/>
      <c r="N39" s="281"/>
      <c r="O39" s="274"/>
      <c r="P39" s="293"/>
      <c r="Q39" s="277"/>
      <c r="R39" s="283"/>
      <c r="S39" s="277"/>
      <c r="T39" s="277"/>
      <c r="U39" s="280">
        <v>3</v>
      </c>
      <c r="V39" s="280"/>
      <c r="W39" s="280" t="s">
        <v>802</v>
      </c>
      <c r="X39" s="4"/>
      <c r="Y39" s="422" t="str">
        <f>VLOOKUP("あやめ-"&amp;AE39&amp;"-A",'選手データ（あやめ）'!E:L,4,0)</f>
        <v>猪熊佐智子</v>
      </c>
      <c r="Z39" s="423" t="s">
        <v>76</v>
      </c>
      <c r="AA39" s="422" t="str">
        <f>VLOOKUP("あやめ-"&amp;AE39&amp;"-B",'選手データ（あやめ）'!E:L,4,0)</f>
        <v>手島範子</v>
      </c>
      <c r="AB39" s="419" t="s">
        <v>77</v>
      </c>
      <c r="AC39" s="420" t="str">
        <f>VLOOKUP("あやめ-"&amp;AE39&amp;"-A",'選手データ（あやめ）'!E:L,8,0)</f>
        <v>長野</v>
      </c>
      <c r="AD39" s="424" t="s">
        <v>78</v>
      </c>
      <c r="AE39" s="425">
        <v>40</v>
      </c>
      <c r="AF39" s="421">
        <v>103</v>
      </c>
      <c r="AG39" s="15"/>
      <c r="AH39" s="422" t="str">
        <f>VLOOKUP("あやめ-"&amp;AF39&amp;"-A",'選手データ（あやめ）'!E:L,4,0)</f>
        <v>横川小夜子</v>
      </c>
      <c r="AI39" s="423" t="s">
        <v>87</v>
      </c>
      <c r="AJ39" s="422" t="str">
        <f>VLOOKUP("あやめ-"&amp;AF39&amp;"-B",'選手データ（あやめ）'!E:L,4,0)</f>
        <v>下田順子</v>
      </c>
      <c r="AK39" s="419" t="s">
        <v>88</v>
      </c>
      <c r="AL39" s="420" t="str">
        <f>VLOOKUP("あやめ-"&amp;AF39&amp;"-A",'選手データ（あやめ）'!E:L,8,0)</f>
        <v>山口</v>
      </c>
      <c r="AM39" s="424" t="s">
        <v>89</v>
      </c>
      <c r="AN39" s="7"/>
      <c r="AO39" s="167" t="s">
        <v>802</v>
      </c>
      <c r="AP39" s="167"/>
      <c r="AQ39" s="167"/>
      <c r="AR39" s="167">
        <v>1</v>
      </c>
      <c r="AS39" s="167"/>
      <c r="AT39" s="183"/>
      <c r="AU39" s="236"/>
      <c r="AV39" s="167"/>
      <c r="AW39" s="223"/>
      <c r="AX39" s="168"/>
      <c r="AY39" s="172"/>
      <c r="AZ39" s="168"/>
      <c r="BA39" s="168"/>
      <c r="BB39" s="168"/>
      <c r="BC39" s="168"/>
      <c r="BD39" s="4"/>
      <c r="BE39" s="422"/>
      <c r="BF39" s="423"/>
      <c r="BG39" s="422"/>
      <c r="BH39" s="419"/>
      <c r="BI39" s="21"/>
      <c r="BJ39" s="424"/>
      <c r="BK39" s="425"/>
    </row>
    <row r="40" spans="1:63" s="1" customFormat="1" ht="26.25" customHeight="1" thickTop="1">
      <c r="A40" s="421"/>
      <c r="B40" s="422"/>
      <c r="C40" s="423"/>
      <c r="D40" s="422"/>
      <c r="E40" s="419"/>
      <c r="F40" s="420">
        <f>IF(VLOOKUP("あやめ-"&amp;A39&amp;"-B",'選手データ（あやめ）'!E:L,8,0)=F39,"",VLOOKUP("あやめ-"&amp;A39&amp;"-B",'選手データ（あやめ）'!E:L,8,0))</f>
      </c>
      <c r="G40" s="424"/>
      <c r="H40" s="3"/>
      <c r="I40" s="317"/>
      <c r="J40" s="275"/>
      <c r="K40" s="317"/>
      <c r="L40" s="289"/>
      <c r="M40" s="274"/>
      <c r="N40" s="281"/>
      <c r="O40" s="274"/>
      <c r="P40" s="293"/>
      <c r="Q40" s="277"/>
      <c r="R40" s="283"/>
      <c r="S40" s="277"/>
      <c r="T40" s="283"/>
      <c r="U40" s="277"/>
      <c r="V40" s="284"/>
      <c r="W40" s="277"/>
      <c r="X40" s="3"/>
      <c r="Y40" s="422"/>
      <c r="Z40" s="423"/>
      <c r="AA40" s="422"/>
      <c r="AB40" s="419"/>
      <c r="AC40" s="420">
        <f>IF(VLOOKUP("あやめ-"&amp;AE39&amp;"-B",'選手データ（あやめ）'!E:L,8,0)=AC39,"",VLOOKUP("あやめ-"&amp;AE39&amp;"-B",'選手データ（あやめ）'!E:L,8,0))</f>
      </c>
      <c r="AD40" s="424"/>
      <c r="AE40" s="425"/>
      <c r="AF40" s="421"/>
      <c r="AG40" s="15"/>
      <c r="AH40" s="422"/>
      <c r="AI40" s="423"/>
      <c r="AJ40" s="422"/>
      <c r="AK40" s="419"/>
      <c r="AL40" s="420">
        <f>IF(VLOOKUP("あやめ-"&amp;AF39&amp;"-B",'選手データ（あやめ）'!E:L,8,0)=AL39,"",VLOOKUP("あやめ-"&amp;AF39&amp;"-B",'選手データ（あやめ）'!E:L,8,0))</f>
      </c>
      <c r="AM40" s="424"/>
      <c r="AN40" s="7"/>
      <c r="AO40" s="185"/>
      <c r="AP40" s="186"/>
      <c r="AQ40" s="185"/>
      <c r="AR40" s="187"/>
      <c r="AS40" s="167"/>
      <c r="AT40" s="215"/>
      <c r="AU40" s="197">
        <v>1</v>
      </c>
      <c r="AV40" s="197"/>
      <c r="AW40" s="252"/>
      <c r="AX40" s="233" t="s">
        <v>802</v>
      </c>
      <c r="AY40" s="188"/>
      <c r="AZ40" s="168"/>
      <c r="BA40" s="168"/>
      <c r="BB40" s="168"/>
      <c r="BC40" s="168"/>
      <c r="BD40" s="3"/>
      <c r="BE40" s="422"/>
      <c r="BF40" s="423"/>
      <c r="BG40" s="422"/>
      <c r="BH40" s="419"/>
      <c r="BI40" s="22"/>
      <c r="BJ40" s="424"/>
      <c r="BK40" s="425"/>
    </row>
    <row r="41" spans="1:55" s="1" customFormat="1" ht="26.25" customHeight="1" thickBot="1">
      <c r="A41" s="421">
        <v>17</v>
      </c>
      <c r="B41" s="422" t="str">
        <f>VLOOKUP("あやめ-"&amp;A41&amp;"-A",'選手データ（あやめ）'!E:L,4,0)</f>
        <v>田仲澄子</v>
      </c>
      <c r="C41" s="423" t="s">
        <v>87</v>
      </c>
      <c r="D41" s="422" t="str">
        <f>VLOOKUP("あやめ-"&amp;A41&amp;"-B",'選手データ（あやめ）'!E:L,4,0)</f>
        <v>小野田まりゑ</v>
      </c>
      <c r="E41" s="419" t="s">
        <v>88</v>
      </c>
      <c r="F41" s="420" t="str">
        <f>VLOOKUP("あやめ-"&amp;A41&amp;"-A",'選手データ（あやめ）'!E:L,8,0)</f>
        <v>兵庫</v>
      </c>
      <c r="G41" s="424" t="s">
        <v>89</v>
      </c>
      <c r="H41" s="3"/>
      <c r="I41" s="274"/>
      <c r="J41" s="292">
        <v>1</v>
      </c>
      <c r="K41" s="272"/>
      <c r="L41" s="271"/>
      <c r="M41" s="318">
        <v>0</v>
      </c>
      <c r="N41" s="281"/>
      <c r="O41" s="274"/>
      <c r="P41" s="293"/>
      <c r="Q41" s="277"/>
      <c r="R41" s="283"/>
      <c r="S41" s="277"/>
      <c r="T41" s="276">
        <v>0</v>
      </c>
      <c r="U41" s="287"/>
      <c r="V41" s="288" t="s">
        <v>802</v>
      </c>
      <c r="W41" s="287"/>
      <c r="X41" s="4"/>
      <c r="Y41" s="422" t="str">
        <f>VLOOKUP("あやめ-"&amp;AE41&amp;"-A",'選手データ（あやめ）'!E:L,4,0)</f>
        <v>新浜宮子</v>
      </c>
      <c r="Z41" s="423" t="s">
        <v>76</v>
      </c>
      <c r="AA41" s="270" t="s">
        <v>854</v>
      </c>
      <c r="AB41" s="419" t="s">
        <v>77</v>
      </c>
      <c r="AC41" s="420" t="str">
        <f>VLOOKUP("あやめ-"&amp;AE41&amp;"-A",'選手データ（あやめ）'!E:L,8,0)</f>
        <v>愛媛</v>
      </c>
      <c r="AD41" s="424" t="s">
        <v>78</v>
      </c>
      <c r="AE41" s="425">
        <v>41</v>
      </c>
      <c r="AF41" s="421">
        <v>104</v>
      </c>
      <c r="AG41" s="15"/>
      <c r="AH41" s="422" t="str">
        <f>VLOOKUP("あやめ-"&amp;AF41&amp;"-A",'選手データ（あやめ）'!E:L,4,0)</f>
        <v>畑　　慶子</v>
      </c>
      <c r="AI41" s="423" t="s">
        <v>87</v>
      </c>
      <c r="AJ41" s="422" t="str">
        <f>VLOOKUP("あやめ-"&amp;AF41&amp;"-B",'選手データ（あやめ）'!E:L,4,0)</f>
        <v>柳瀬ひろ子</v>
      </c>
      <c r="AK41" s="419" t="s">
        <v>88</v>
      </c>
      <c r="AL41" s="420" t="str">
        <f>VLOOKUP("あやめ-"&amp;AF41&amp;"-A",'選手データ（あやめ）'!E:L,8,0)</f>
        <v>兵庫</v>
      </c>
      <c r="AM41" s="424" t="s">
        <v>89</v>
      </c>
      <c r="AN41" s="7"/>
      <c r="AO41" s="170"/>
      <c r="AP41" s="184">
        <v>1</v>
      </c>
      <c r="AQ41" s="170"/>
      <c r="AR41" s="169"/>
      <c r="AS41" s="226">
        <v>2</v>
      </c>
      <c r="AT41" s="215"/>
      <c r="AU41" s="167"/>
      <c r="AV41" s="167"/>
      <c r="AW41" s="244"/>
      <c r="AX41" s="264"/>
      <c r="AY41" s="208"/>
      <c r="AZ41" s="205"/>
      <c r="BA41" s="205"/>
      <c r="BB41" s="205"/>
      <c r="BC41" s="205"/>
    </row>
    <row r="42" spans="1:55" s="1" customFormat="1" ht="26.25" customHeight="1" thickTop="1">
      <c r="A42" s="421"/>
      <c r="B42" s="422"/>
      <c r="C42" s="423"/>
      <c r="D42" s="422"/>
      <c r="E42" s="419"/>
      <c r="F42" s="420">
        <f>IF(VLOOKUP("あやめ-"&amp;A41&amp;"-B",'選手データ（あやめ）'!E:L,8,0)=F41,"",VLOOKUP("あやめ-"&amp;A41&amp;"-B",'選手データ（あやめ）'!E:L,8,0))</f>
      </c>
      <c r="G42" s="424"/>
      <c r="H42" s="3"/>
      <c r="I42" s="307" t="s">
        <v>802</v>
      </c>
      <c r="J42" s="317"/>
      <c r="K42" s="275"/>
      <c r="L42" s="319"/>
      <c r="M42" s="281"/>
      <c r="N42" s="281"/>
      <c r="O42" s="274"/>
      <c r="P42" s="293"/>
      <c r="Q42" s="277"/>
      <c r="R42" s="283"/>
      <c r="S42" s="277"/>
      <c r="T42" s="290"/>
      <c r="U42" s="290"/>
      <c r="V42" s="291"/>
      <c r="W42" s="278">
        <v>1</v>
      </c>
      <c r="X42" s="3"/>
      <c r="Y42" s="422"/>
      <c r="Z42" s="423"/>
      <c r="AA42" s="22" t="str">
        <f>VLOOKUP("あやめ-"&amp;AE41&amp;"-B",'選手データ（あやめ）'!E:L,4,0)</f>
        <v>中　八重子</v>
      </c>
      <c r="AB42" s="419"/>
      <c r="AC42" s="420">
        <f>IF(VLOOKUP("あやめ-"&amp;AE41&amp;"-B",'選手データ（あやめ）'!E:L,8,0)=AC41,"",VLOOKUP("あやめ-"&amp;AE41&amp;"-B",'選手データ（あやめ）'!E:L,8,0))</f>
      </c>
      <c r="AD42" s="424"/>
      <c r="AE42" s="425"/>
      <c r="AF42" s="421"/>
      <c r="AG42" s="15"/>
      <c r="AH42" s="422"/>
      <c r="AI42" s="423"/>
      <c r="AJ42" s="422"/>
      <c r="AK42" s="419"/>
      <c r="AL42" s="420">
        <f>IF(VLOOKUP("あやめ-"&amp;AF41&amp;"-B",'選手データ（あやめ）'!E:L,8,0)=AL41,"",VLOOKUP("あやめ-"&amp;AF41&amp;"-B",'選手データ（あやめ）'!E:L,8,0))</f>
      </c>
      <c r="AM42" s="424"/>
      <c r="AN42" s="7"/>
      <c r="AO42" s="192">
        <v>0</v>
      </c>
      <c r="AP42" s="185"/>
      <c r="AQ42" s="186"/>
      <c r="AR42" s="224"/>
      <c r="AS42" s="183"/>
      <c r="AT42" s="215"/>
      <c r="AU42" s="167"/>
      <c r="AV42" s="167"/>
      <c r="AW42" s="244"/>
      <c r="AX42" s="264"/>
      <c r="AY42" s="208"/>
      <c r="AZ42" s="205"/>
      <c r="BA42" s="205"/>
      <c r="BB42" s="205"/>
      <c r="BC42" s="205"/>
    </row>
    <row r="43" spans="1:63" s="1" customFormat="1" ht="26.25" customHeight="1" thickBot="1">
      <c r="A43" s="421">
        <v>18</v>
      </c>
      <c r="B43" s="422" t="str">
        <f>VLOOKUP("あやめ-"&amp;A43&amp;"-A",'選手データ（あやめ）'!E:L,4,0)</f>
        <v>﨑岡小夜子</v>
      </c>
      <c r="C43" s="423" t="s">
        <v>87</v>
      </c>
      <c r="D43" s="422" t="str">
        <f>VLOOKUP("あやめ-"&amp;A43&amp;"-B",'選手データ（あやめ）'!E:L,4,0)</f>
        <v>植松千枝子</v>
      </c>
      <c r="E43" s="419" t="s">
        <v>88</v>
      </c>
      <c r="F43" s="420" t="str">
        <f>VLOOKUP("あやめ-"&amp;A43&amp;"-A",'選手データ（あやめ）'!E:L,8,0)</f>
        <v>広島</v>
      </c>
      <c r="G43" s="424" t="s">
        <v>89</v>
      </c>
      <c r="H43" s="3"/>
      <c r="I43" s="279"/>
      <c r="J43" s="279"/>
      <c r="K43" s="318"/>
      <c r="L43" s="321"/>
      <c r="M43" s="281"/>
      <c r="N43" s="281"/>
      <c r="O43" s="274"/>
      <c r="P43" s="293"/>
      <c r="Q43" s="277"/>
      <c r="R43" s="283"/>
      <c r="S43" s="277"/>
      <c r="T43" s="290"/>
      <c r="U43" s="294"/>
      <c r="V43" s="294"/>
      <c r="W43" s="287"/>
      <c r="X43" s="4"/>
      <c r="Y43" s="422" t="str">
        <f>VLOOKUP("あやめ-"&amp;AE43&amp;"-A",'選手データ（あやめ）'!E:L,4,0)</f>
        <v>多田清美</v>
      </c>
      <c r="Z43" s="423" t="s">
        <v>76</v>
      </c>
      <c r="AA43" s="422" t="str">
        <f>VLOOKUP("あやめ-"&amp;AE43&amp;"-B",'選手データ（あやめ）'!E:L,4,0)</f>
        <v>奥山延子</v>
      </c>
      <c r="AB43" s="419" t="s">
        <v>77</v>
      </c>
      <c r="AC43" s="23" t="str">
        <f>VLOOKUP("あやめ-"&amp;AE43&amp;"-A",'選手データ（あやめ）'!E:L,8,0)</f>
        <v>滋賀</v>
      </c>
      <c r="AD43" s="424" t="s">
        <v>78</v>
      </c>
      <c r="AE43" s="425">
        <v>42</v>
      </c>
      <c r="AF43" s="421">
        <v>105</v>
      </c>
      <c r="AG43" s="15"/>
      <c r="AH43" s="422" t="str">
        <f>VLOOKUP("あやめ-"&amp;AF43&amp;"-A",'選手データ（あやめ）'!E:L,4,0)</f>
        <v>麻見嘉代子</v>
      </c>
      <c r="AI43" s="423" t="s">
        <v>87</v>
      </c>
      <c r="AJ43" s="422" t="str">
        <f>VLOOKUP("あやめ-"&amp;AF43&amp;"-B",'選手データ（あやめ）'!E:L,4,0)</f>
        <v>長尾幸子</v>
      </c>
      <c r="AK43" s="419" t="s">
        <v>88</v>
      </c>
      <c r="AL43" s="420" t="str">
        <f>VLOOKUP("あやめ-"&amp;AF43&amp;"-A",'選手データ（あやめ）'!E:L,8,0)</f>
        <v>千葉</v>
      </c>
      <c r="AM43" s="424" t="s">
        <v>89</v>
      </c>
      <c r="AN43" s="7"/>
      <c r="AO43" s="211"/>
      <c r="AP43" s="211"/>
      <c r="AQ43" s="226"/>
      <c r="AR43" s="227"/>
      <c r="AS43" s="183"/>
      <c r="AT43" s="215"/>
      <c r="AU43" s="167"/>
      <c r="AV43" s="167"/>
      <c r="AW43" s="244"/>
      <c r="AX43" s="216"/>
      <c r="AY43" s="168"/>
      <c r="AZ43" s="168"/>
      <c r="BA43" s="168"/>
      <c r="BB43" s="168"/>
      <c r="BC43" s="168"/>
      <c r="BD43" s="4"/>
      <c r="BE43" s="422"/>
      <c r="BF43" s="423"/>
      <c r="BG43" s="422"/>
      <c r="BH43" s="419"/>
      <c r="BI43" s="21"/>
      <c r="BJ43" s="424"/>
      <c r="BK43" s="425"/>
    </row>
    <row r="44" spans="1:63" s="1" customFormat="1" ht="26.25" customHeight="1" thickBot="1" thickTop="1">
      <c r="A44" s="421"/>
      <c r="B44" s="422"/>
      <c r="C44" s="423"/>
      <c r="D44" s="422"/>
      <c r="E44" s="419"/>
      <c r="F44" s="420">
        <f>IF(VLOOKUP("あやめ-"&amp;A43&amp;"-B",'選手データ（あやめ）'!E:L,8,0)=F43,"",VLOOKUP("あやめ-"&amp;A43&amp;"-B",'選手データ（あやめ）'!E:L,8,0))</f>
      </c>
      <c r="G44" s="424"/>
      <c r="H44" s="3"/>
      <c r="I44" s="274"/>
      <c r="J44" s="273" t="s">
        <v>802</v>
      </c>
      <c r="K44" s="273"/>
      <c r="L44" s="273" t="s">
        <v>802</v>
      </c>
      <c r="M44" s="281"/>
      <c r="N44" s="281"/>
      <c r="O44" s="274"/>
      <c r="P44" s="293"/>
      <c r="Q44" s="277"/>
      <c r="R44" s="283"/>
      <c r="S44" s="284"/>
      <c r="T44" s="277"/>
      <c r="U44" s="278" t="s">
        <v>802</v>
      </c>
      <c r="V44" s="278">
        <v>0</v>
      </c>
      <c r="W44" s="277"/>
      <c r="X44" s="3"/>
      <c r="Y44" s="422"/>
      <c r="Z44" s="423"/>
      <c r="AA44" s="422"/>
      <c r="AB44" s="419"/>
      <c r="AC44" s="24" t="str">
        <f>IF(VLOOKUP("あやめ-"&amp;AE43&amp;"-B",'選手データ（あやめ）'!E:L,8,0)=AC43,"",VLOOKUP("あやめ-"&amp;AE43&amp;"-B",'選手データ（あやめ）'!E:L,8,0))</f>
        <v>三重</v>
      </c>
      <c r="AD44" s="424"/>
      <c r="AE44" s="425"/>
      <c r="AF44" s="421"/>
      <c r="AG44" s="15"/>
      <c r="AH44" s="422"/>
      <c r="AI44" s="423"/>
      <c r="AJ44" s="422"/>
      <c r="AK44" s="419"/>
      <c r="AL44" s="420">
        <f>IF(VLOOKUP("あやめ-"&amp;AF43&amp;"-B",'選手データ（あやめ）'!E:L,8,0)=AL43,"",VLOOKUP("あやめ-"&amp;AF43&amp;"-B",'選手データ（あやめ）'!E:L,8,0))</f>
      </c>
      <c r="AM44" s="424"/>
      <c r="AN44" s="7"/>
      <c r="AO44" s="167"/>
      <c r="AP44" s="197" t="s">
        <v>802</v>
      </c>
      <c r="AQ44" s="197"/>
      <c r="AR44" s="197" t="s">
        <v>802</v>
      </c>
      <c r="AS44" s="183"/>
      <c r="AT44" s="240"/>
      <c r="AU44" s="167"/>
      <c r="AV44" s="167"/>
      <c r="AW44" s="244"/>
      <c r="AX44" s="216"/>
      <c r="AY44" s="168"/>
      <c r="AZ44" s="168"/>
      <c r="BA44" s="168"/>
      <c r="BB44" s="168"/>
      <c r="BC44" s="168"/>
      <c r="BD44" s="3"/>
      <c r="BE44" s="422"/>
      <c r="BF44" s="423"/>
      <c r="BG44" s="422"/>
      <c r="BH44" s="419"/>
      <c r="BI44" s="22"/>
      <c r="BJ44" s="424"/>
      <c r="BK44" s="425"/>
    </row>
    <row r="45" spans="1:63" s="1" customFormat="1" ht="26.25" customHeight="1" thickBot="1" thickTop="1">
      <c r="A45" s="421">
        <v>19</v>
      </c>
      <c r="B45" s="422" t="str">
        <f>VLOOKUP("あやめ-"&amp;A45&amp;"-A",'選手データ（あやめ）'!E:L,4,0)</f>
        <v>藤関真澄</v>
      </c>
      <c r="C45" s="423" t="s">
        <v>87</v>
      </c>
      <c r="D45" s="422" t="str">
        <f>VLOOKUP("あやめ-"&amp;A45&amp;"-B",'選手データ（あやめ）'!E:L,4,0)</f>
        <v>丸尾典子</v>
      </c>
      <c r="E45" s="419" t="s">
        <v>88</v>
      </c>
      <c r="F45" s="420" t="str">
        <f>VLOOKUP("あやめ-"&amp;A45&amp;"-A",'選手データ（あやめ）'!E:L,8,0)</f>
        <v>大阪</v>
      </c>
      <c r="G45" s="424" t="s">
        <v>89</v>
      </c>
      <c r="H45" s="225"/>
      <c r="I45" s="279" t="s">
        <v>802</v>
      </c>
      <c r="J45" s="279"/>
      <c r="K45" s="279"/>
      <c r="L45" s="279" t="s">
        <v>802</v>
      </c>
      <c r="M45" s="293"/>
      <c r="N45" s="326">
        <v>1</v>
      </c>
      <c r="O45" s="274"/>
      <c r="P45" s="293"/>
      <c r="Q45" s="277"/>
      <c r="R45" s="277"/>
      <c r="S45" s="299" t="s">
        <v>802</v>
      </c>
      <c r="T45" s="277"/>
      <c r="U45" s="280" t="s">
        <v>802</v>
      </c>
      <c r="V45" s="280"/>
      <c r="W45" s="280" t="s">
        <v>802</v>
      </c>
      <c r="X45" s="231"/>
      <c r="Y45" s="422" t="str">
        <f>VLOOKUP("あやめ-"&amp;AE45&amp;"-A",'選手データ（あやめ）'!E:L,4,0)</f>
        <v>畠口登美子</v>
      </c>
      <c r="Z45" s="423" t="s">
        <v>76</v>
      </c>
      <c r="AA45" s="422" t="str">
        <f>VLOOKUP("あやめ-"&amp;AE45&amp;"-B",'選手データ（あやめ）'!E:L,4,0)</f>
        <v>國松美子</v>
      </c>
      <c r="AB45" s="419" t="s">
        <v>77</v>
      </c>
      <c r="AC45" s="420" t="str">
        <f>VLOOKUP("あやめ-"&amp;AE45&amp;"-A",'選手データ（あやめ）'!E:L,8,0)</f>
        <v>京都</v>
      </c>
      <c r="AD45" s="424" t="s">
        <v>78</v>
      </c>
      <c r="AE45" s="425">
        <v>43</v>
      </c>
      <c r="AF45" s="421">
        <v>106</v>
      </c>
      <c r="AG45" s="15"/>
      <c r="AH45" s="422" t="str">
        <f>VLOOKUP("あやめ-"&amp;AF45&amp;"-A",'選手データ（あやめ）'!E:L,4,0)</f>
        <v>花井陽子</v>
      </c>
      <c r="AI45" s="423" t="s">
        <v>87</v>
      </c>
      <c r="AJ45" s="422" t="str">
        <f>VLOOKUP("あやめ-"&amp;AF45&amp;"-B",'選手データ（あやめ）'!E:L,4,0)</f>
        <v>石井典子</v>
      </c>
      <c r="AK45" s="419" t="s">
        <v>88</v>
      </c>
      <c r="AL45" s="420" t="str">
        <f>VLOOKUP("あやめ-"&amp;AF45&amp;"-A",'選手データ（あやめ）'!E:L,8,0)</f>
        <v>奈良</v>
      </c>
      <c r="AM45" s="424" t="s">
        <v>89</v>
      </c>
      <c r="AN45" s="7"/>
      <c r="AO45" s="211" t="s">
        <v>802</v>
      </c>
      <c r="AP45" s="211"/>
      <c r="AQ45" s="211"/>
      <c r="AR45" s="211" t="s">
        <v>802</v>
      </c>
      <c r="AS45" s="215"/>
      <c r="AT45" s="197" t="s">
        <v>802</v>
      </c>
      <c r="AU45" s="167"/>
      <c r="AV45" s="167"/>
      <c r="AW45" s="244"/>
      <c r="AX45" s="216"/>
      <c r="AY45" s="168"/>
      <c r="AZ45" s="168" t="s">
        <v>802</v>
      </c>
      <c r="BA45" s="218"/>
      <c r="BB45" s="218"/>
      <c r="BC45" s="218" t="s">
        <v>802</v>
      </c>
      <c r="BD45" s="4"/>
      <c r="BE45" s="422" t="str">
        <f>VLOOKUP("あやめ-"&amp;BK45&amp;"-A",'選手データ（あやめ）'!E:L,4,0)</f>
        <v>大川京子</v>
      </c>
      <c r="BF45" s="423" t="s">
        <v>76</v>
      </c>
      <c r="BG45" s="422" t="str">
        <f>VLOOKUP("あやめ-"&amp;BK45&amp;"-B",'選手データ（あやめ）'!E:L,4,0)</f>
        <v>髙川恵美子</v>
      </c>
      <c r="BH45" s="419" t="s">
        <v>77</v>
      </c>
      <c r="BI45" s="21" t="str">
        <f>VLOOKUP("あやめ-"&amp;BK45&amp;"-A",'選手データ（あやめ）'!E:L,8,0)</f>
        <v>千葉</v>
      </c>
      <c r="BJ45" s="424" t="s">
        <v>78</v>
      </c>
      <c r="BK45" s="425">
        <v>127</v>
      </c>
    </row>
    <row r="46" spans="1:63" s="1" customFormat="1" ht="26.25" customHeight="1" thickTop="1">
      <c r="A46" s="421"/>
      <c r="B46" s="422"/>
      <c r="C46" s="423"/>
      <c r="D46" s="422"/>
      <c r="E46" s="419"/>
      <c r="F46" s="420">
        <f>IF(VLOOKUP("あやめ-"&amp;A45&amp;"-B",'選手データ（あやめ）'!E:L,8,0)=F45,"",VLOOKUP("あやめ-"&amp;A45&amp;"-B",'選手データ（あやめ）'!E:L,8,0))</f>
      </c>
      <c r="G46" s="424"/>
      <c r="H46" s="3"/>
      <c r="I46" s="274"/>
      <c r="J46" s="304"/>
      <c r="K46" s="274"/>
      <c r="L46" s="282"/>
      <c r="M46" s="293"/>
      <c r="N46" s="274"/>
      <c r="O46" s="274"/>
      <c r="P46" s="293"/>
      <c r="Q46" s="277"/>
      <c r="R46" s="277"/>
      <c r="S46" s="283"/>
      <c r="T46" s="311"/>
      <c r="U46" s="277"/>
      <c r="V46" s="284"/>
      <c r="W46" s="277"/>
      <c r="X46" s="3"/>
      <c r="Y46" s="422"/>
      <c r="Z46" s="423"/>
      <c r="AA46" s="422"/>
      <c r="AB46" s="419"/>
      <c r="AC46" s="420">
        <f>IF(VLOOKUP("あやめ-"&amp;AE45&amp;"-B",'選手データ（あやめ）'!E:L,8,0)=AC45,"",VLOOKUP("あやめ-"&amp;AE45&amp;"-B",'選手データ（あやめ）'!E:L,8,0))</f>
      </c>
      <c r="AD46" s="424"/>
      <c r="AE46" s="425"/>
      <c r="AF46" s="421">
        <v>106</v>
      </c>
      <c r="AG46" s="15"/>
      <c r="AH46" s="422"/>
      <c r="AI46" s="423"/>
      <c r="AJ46" s="422"/>
      <c r="AK46" s="419"/>
      <c r="AL46" s="420">
        <f>IF(VLOOKUP("あやめ-"&amp;AF45&amp;"-B",'選手データ（あやめ）'!E:L,8,0)=AL45,"",VLOOKUP("あやめ-"&amp;AF45&amp;"-B",'選手データ（あやめ）'!E:L,8,0))</f>
      </c>
      <c r="AM46" s="424"/>
      <c r="AN46" s="7"/>
      <c r="AO46" s="167"/>
      <c r="AP46" s="190"/>
      <c r="AQ46" s="167"/>
      <c r="AR46" s="212"/>
      <c r="AS46" s="215"/>
      <c r="AT46" s="167"/>
      <c r="AU46" s="167"/>
      <c r="AV46" s="167"/>
      <c r="AW46" s="244"/>
      <c r="AX46" s="216"/>
      <c r="AY46" s="168"/>
      <c r="AZ46" s="243"/>
      <c r="BA46" s="168"/>
      <c r="BB46" s="168"/>
      <c r="BC46" s="172"/>
      <c r="BD46" s="3"/>
      <c r="BE46" s="422"/>
      <c r="BF46" s="423"/>
      <c r="BG46" s="422"/>
      <c r="BH46" s="419"/>
      <c r="BI46" s="22" t="str">
        <f>IF(VLOOKUP("あやめ-"&amp;BK45&amp;"-B",'選手データ（あやめ）'!E:L,8,0)=BI45,"",VLOOKUP("あやめ-"&amp;BK45&amp;"-B",'選手データ（あやめ）'!E:L,8,0))</f>
        <v>東京</v>
      </c>
      <c r="BJ46" s="424"/>
      <c r="BK46" s="425"/>
    </row>
    <row r="47" spans="1:63" s="1" customFormat="1" ht="26.25" customHeight="1" thickBot="1">
      <c r="A47" s="421">
        <v>20</v>
      </c>
      <c r="B47" s="422" t="str">
        <f>VLOOKUP("あやめ-"&amp;A47&amp;"-A",'選手データ（あやめ）'!E:L,4,0)</f>
        <v>中尾文枝</v>
      </c>
      <c r="C47" s="423" t="s">
        <v>87</v>
      </c>
      <c r="D47" s="422" t="str">
        <f>VLOOKUP("あやめ-"&amp;A47&amp;"-B",'選手データ（あやめ）'!E:L,4,0)</f>
        <v>高橋ヤヨイ</v>
      </c>
      <c r="E47" s="419" t="s">
        <v>88</v>
      </c>
      <c r="F47" s="420" t="str">
        <f>VLOOKUP("あやめ-"&amp;A47&amp;"-A",'選手データ（あやめ）'!E:L,8,0)</f>
        <v>徳島</v>
      </c>
      <c r="G47" s="424" t="s">
        <v>89</v>
      </c>
      <c r="H47" s="3"/>
      <c r="I47" s="274"/>
      <c r="J47" s="292">
        <v>3</v>
      </c>
      <c r="K47" s="272"/>
      <c r="L47" s="285"/>
      <c r="M47" s="324"/>
      <c r="N47" s="274"/>
      <c r="O47" s="274"/>
      <c r="P47" s="293"/>
      <c r="Q47" s="277"/>
      <c r="R47" s="277"/>
      <c r="S47" s="283"/>
      <c r="T47" s="312"/>
      <c r="U47" s="287"/>
      <c r="V47" s="288">
        <v>0</v>
      </c>
      <c r="W47" s="287"/>
      <c r="X47" s="4"/>
      <c r="Y47" s="422" t="str">
        <f>VLOOKUP("あやめ-"&amp;AE47&amp;"-A",'選手データ（あやめ）'!E:L,4,0)</f>
        <v>野口誠子</v>
      </c>
      <c r="Z47" s="423" t="s">
        <v>76</v>
      </c>
      <c r="AA47" s="422" t="str">
        <f>VLOOKUP("あやめ-"&amp;AE47&amp;"-B",'選手データ（あやめ）'!E:L,4,0)</f>
        <v>田中エミ子</v>
      </c>
      <c r="AB47" s="419" t="s">
        <v>77</v>
      </c>
      <c r="AC47" s="420" t="str">
        <f>VLOOKUP("あやめ-"&amp;AE47&amp;"-A",'選手データ（あやめ）'!E:L,8,0)</f>
        <v>山口</v>
      </c>
      <c r="AD47" s="424" t="s">
        <v>78</v>
      </c>
      <c r="AE47" s="425">
        <v>44</v>
      </c>
      <c r="AF47" s="421">
        <v>107</v>
      </c>
      <c r="AG47" s="15"/>
      <c r="AH47" s="422" t="str">
        <f>VLOOKUP("あやめ-"&amp;AF47&amp;"-A",'選手データ（あやめ）'!E:L,4,0)</f>
        <v>鈴木百姫子</v>
      </c>
      <c r="AI47" s="423" t="s">
        <v>87</v>
      </c>
      <c r="AJ47" s="422" t="str">
        <f>VLOOKUP("あやめ-"&amp;AF47&amp;"-B",'選手データ（あやめ）'!E:L,4,0)</f>
        <v>郷野多喜子</v>
      </c>
      <c r="AK47" s="419" t="s">
        <v>88</v>
      </c>
      <c r="AL47" s="420" t="str">
        <f>VLOOKUP("あやめ-"&amp;AF47&amp;"-A",'選手データ（あやめ）'!E:L,8,0)</f>
        <v>山形</v>
      </c>
      <c r="AM47" s="424" t="s">
        <v>89</v>
      </c>
      <c r="AN47" s="7"/>
      <c r="AO47" s="170"/>
      <c r="AP47" s="184" t="s">
        <v>802</v>
      </c>
      <c r="AQ47" s="170"/>
      <c r="AR47" s="213"/>
      <c r="AS47" s="215"/>
      <c r="AT47" s="167"/>
      <c r="AU47" s="167"/>
      <c r="AV47" s="167"/>
      <c r="AW47" s="244"/>
      <c r="AX47" s="216"/>
      <c r="AY47" s="168"/>
      <c r="AZ47" s="244"/>
      <c r="BA47" s="171"/>
      <c r="BB47" s="171">
        <v>3</v>
      </c>
      <c r="BC47" s="175"/>
      <c r="BD47" s="4"/>
      <c r="BE47" s="422" t="str">
        <f>VLOOKUP("あやめ-"&amp;BK47&amp;"-A",'選手データ（あやめ）'!E:L,4,0)</f>
        <v>仙石晴美</v>
      </c>
      <c r="BF47" s="423" t="s">
        <v>76</v>
      </c>
      <c r="BG47" s="422" t="str">
        <f>VLOOKUP("あやめ-"&amp;BK47&amp;"-B",'選手データ（あやめ）'!E:L,4,0)</f>
        <v>十文字徳子</v>
      </c>
      <c r="BH47" s="419" t="s">
        <v>77</v>
      </c>
      <c r="BI47" s="420" t="str">
        <f>VLOOKUP("あやめ-"&amp;BK47&amp;"-A",'選手データ（あやめ）'!E:L,8,0)</f>
        <v>大阪</v>
      </c>
      <c r="BJ47" s="424" t="s">
        <v>78</v>
      </c>
      <c r="BK47" s="425">
        <v>128</v>
      </c>
    </row>
    <row r="48" spans="1:63" s="1" customFormat="1" ht="26.25" customHeight="1" thickTop="1">
      <c r="A48" s="421"/>
      <c r="B48" s="422"/>
      <c r="C48" s="423"/>
      <c r="D48" s="422"/>
      <c r="E48" s="419"/>
      <c r="F48" s="420">
        <f>IF(VLOOKUP("あやめ-"&amp;A47&amp;"-B",'選手データ（あやめ）'!E:L,8,0)=F47,"",VLOOKUP("あやめ-"&amp;A47&amp;"-B",'選手データ（あやめ）'!E:L,8,0))</f>
      </c>
      <c r="G48" s="424"/>
      <c r="H48" s="3"/>
      <c r="I48" s="307">
        <v>1</v>
      </c>
      <c r="J48" s="274"/>
      <c r="K48" s="275"/>
      <c r="L48" s="289"/>
      <c r="M48" s="325" t="s">
        <v>802</v>
      </c>
      <c r="N48" s="274"/>
      <c r="O48" s="274"/>
      <c r="P48" s="293"/>
      <c r="Q48" s="277"/>
      <c r="R48" s="277"/>
      <c r="S48" s="277"/>
      <c r="T48" s="278" t="s">
        <v>802</v>
      </c>
      <c r="U48" s="290"/>
      <c r="V48" s="291"/>
      <c r="W48" s="278">
        <v>0</v>
      </c>
      <c r="X48" s="3"/>
      <c r="Y48" s="422"/>
      <c r="Z48" s="423"/>
      <c r="AA48" s="422"/>
      <c r="AB48" s="419"/>
      <c r="AC48" s="420">
        <f>IF(VLOOKUP("あやめ-"&amp;AE47&amp;"-B",'選手データ（あやめ）'!E:L,8,0)=AC47,"",VLOOKUP("あやめ-"&amp;AE47&amp;"-B",'選手データ（あやめ）'!E:L,8,0))</f>
      </c>
      <c r="AD48" s="424"/>
      <c r="AE48" s="425"/>
      <c r="AF48" s="421"/>
      <c r="AG48" s="15"/>
      <c r="AH48" s="422"/>
      <c r="AI48" s="423"/>
      <c r="AJ48" s="422"/>
      <c r="AK48" s="419"/>
      <c r="AL48" s="420">
        <f>IF(VLOOKUP("あやめ-"&amp;AF47&amp;"-B",'選手データ（あやめ）'!E:L,8,0)=AL47,"",VLOOKUP("あやめ-"&amp;AF47&amp;"-B",'選手データ（あやめ）'!E:L,8,0))</f>
      </c>
      <c r="AM48" s="424"/>
      <c r="AN48" s="7"/>
      <c r="AO48" s="197">
        <v>2</v>
      </c>
      <c r="AP48" s="167"/>
      <c r="AQ48" s="186"/>
      <c r="AR48" s="187"/>
      <c r="AS48" s="232" t="s">
        <v>802</v>
      </c>
      <c r="AT48" s="167"/>
      <c r="AU48" s="167"/>
      <c r="AV48" s="167"/>
      <c r="AW48" s="244"/>
      <c r="AX48" s="168"/>
      <c r="AY48" s="260" t="s">
        <v>802</v>
      </c>
      <c r="AZ48" s="173"/>
      <c r="BA48" s="178"/>
      <c r="BB48" s="173"/>
      <c r="BC48" s="189">
        <v>0</v>
      </c>
      <c r="BD48" s="3"/>
      <c r="BE48" s="422"/>
      <c r="BF48" s="423"/>
      <c r="BG48" s="422"/>
      <c r="BH48" s="419"/>
      <c r="BI48" s="420">
        <f>IF(VLOOKUP("あやめ-"&amp;BK47&amp;"-B",'選手データ（あやめ）'!E:L,8,0)=BI47,"",VLOOKUP("あやめ-"&amp;BK47&amp;"-B",'選手データ（あやめ）'!E:L,8,0))</f>
      </c>
      <c r="BJ48" s="424"/>
      <c r="BK48" s="425"/>
    </row>
    <row r="49" spans="1:63" s="1" customFormat="1" ht="26.25" customHeight="1">
      <c r="A49" s="421">
        <v>21</v>
      </c>
      <c r="B49" s="422" t="str">
        <f>VLOOKUP("あやめ-"&amp;A49&amp;"-A",'選手データ（あやめ）'!E:L,4,0)</f>
        <v>菊地睦子</v>
      </c>
      <c r="C49" s="423" t="s">
        <v>87</v>
      </c>
      <c r="D49" s="422" t="str">
        <f>VLOOKUP("あやめ-"&amp;A49&amp;"-B",'選手データ（あやめ）'!E:L,4,0)</f>
        <v>渡辺玉江</v>
      </c>
      <c r="E49" s="419" t="s">
        <v>88</v>
      </c>
      <c r="F49" s="420" t="str">
        <f>VLOOKUP("あやめ-"&amp;A49&amp;"-A",'選手データ（あやめ）'!E:L,8,0)</f>
        <v>岩手</v>
      </c>
      <c r="G49" s="424" t="s">
        <v>89</v>
      </c>
      <c r="H49" s="3"/>
      <c r="I49" s="272"/>
      <c r="J49" s="272"/>
      <c r="K49" s="292"/>
      <c r="L49" s="271"/>
      <c r="M49" s="274"/>
      <c r="N49" s="274"/>
      <c r="O49" s="274"/>
      <c r="P49" s="293"/>
      <c r="Q49" s="277"/>
      <c r="R49" s="277"/>
      <c r="S49" s="277"/>
      <c r="T49" s="277"/>
      <c r="U49" s="294"/>
      <c r="V49" s="294"/>
      <c r="W49" s="287"/>
      <c r="X49" s="4"/>
      <c r="Y49" s="422" t="str">
        <f>VLOOKUP("あやめ-"&amp;AE49&amp;"-A",'選手データ（あやめ）'!E:L,4,0)</f>
        <v>鈴木和江</v>
      </c>
      <c r="Z49" s="423" t="s">
        <v>76</v>
      </c>
      <c r="AA49" s="422" t="str">
        <f>VLOOKUP("あやめ-"&amp;AE49&amp;"-B",'選手データ（あやめ）'!E:L,4,0)</f>
        <v>安孫子素子</v>
      </c>
      <c r="AB49" s="419" t="s">
        <v>77</v>
      </c>
      <c r="AC49" s="420" t="str">
        <f>VLOOKUP("あやめ-"&amp;AE49&amp;"-A",'選手データ（あやめ）'!E:L,8,0)</f>
        <v>千葉</v>
      </c>
      <c r="AD49" s="424" t="s">
        <v>78</v>
      </c>
      <c r="AE49" s="425">
        <v>45</v>
      </c>
      <c r="AF49" s="421">
        <v>108</v>
      </c>
      <c r="AG49" s="15"/>
      <c r="AH49" s="422" t="str">
        <f>VLOOKUP("あやめ-"&amp;AF49&amp;"-A",'選手データ（あやめ）'!E:L,4,0)</f>
        <v>向井晶子</v>
      </c>
      <c r="AI49" s="423" t="s">
        <v>87</v>
      </c>
      <c r="AJ49" s="422" t="str">
        <f>VLOOKUP("あやめ-"&amp;AF49&amp;"-B",'選手データ（あやめ）'!E:L,4,0)</f>
        <v>岡戸京子</v>
      </c>
      <c r="AK49" s="419" t="s">
        <v>88</v>
      </c>
      <c r="AL49" s="21" t="str">
        <f>VLOOKUP("あやめ-"&amp;AF49&amp;"-A",'選手データ（あやめ）'!E:L,8,0)</f>
        <v>大阪</v>
      </c>
      <c r="AM49" s="424" t="s">
        <v>89</v>
      </c>
      <c r="AN49" s="7"/>
      <c r="AO49" s="170"/>
      <c r="AP49" s="170"/>
      <c r="AQ49" s="184"/>
      <c r="AR49" s="169"/>
      <c r="AS49" s="167"/>
      <c r="AT49" s="167"/>
      <c r="AU49" s="167"/>
      <c r="AV49" s="167"/>
      <c r="AW49" s="244"/>
      <c r="AX49" s="168"/>
      <c r="AY49" s="168"/>
      <c r="AZ49" s="175"/>
      <c r="BA49" s="171"/>
      <c r="BB49" s="175"/>
      <c r="BC49" s="171"/>
      <c r="BD49" s="4"/>
      <c r="BE49" s="422" t="str">
        <f>VLOOKUP("あやめ-"&amp;BK49&amp;"-A",'選手データ（あやめ）'!E:L,4,0)</f>
        <v>梶谷正枝</v>
      </c>
      <c r="BF49" s="423" t="s">
        <v>76</v>
      </c>
      <c r="BG49" s="422" t="str">
        <f>VLOOKUP("あやめ-"&amp;BK49&amp;"-B",'選手データ（あやめ）'!E:L,4,0)</f>
        <v>小藤素子</v>
      </c>
      <c r="BH49" s="419" t="s">
        <v>77</v>
      </c>
      <c r="BI49" s="420" t="str">
        <f>VLOOKUP("あやめ-"&amp;BK49&amp;"-A",'選手データ（あやめ）'!E:L,8,0)</f>
        <v>島根</v>
      </c>
      <c r="BJ49" s="424" t="s">
        <v>78</v>
      </c>
      <c r="BK49" s="425">
        <v>129</v>
      </c>
    </row>
    <row r="50" spans="1:63" s="1" customFormat="1" ht="26.25" customHeight="1">
      <c r="A50" s="421"/>
      <c r="B50" s="422"/>
      <c r="C50" s="423"/>
      <c r="D50" s="422"/>
      <c r="E50" s="419"/>
      <c r="F50" s="420">
        <f>IF(VLOOKUP("あやめ-"&amp;A49&amp;"-B",'選手データ（あやめ）'!E:L,8,0)=F49,"",VLOOKUP("あやめ-"&amp;A49&amp;"-B",'選手データ（あやめ）'!E:L,8,0))</f>
      </c>
      <c r="G50" s="424"/>
      <c r="H50" s="3"/>
      <c r="I50" s="274"/>
      <c r="J50" s="273" t="s">
        <v>802</v>
      </c>
      <c r="K50" s="273"/>
      <c r="L50" s="273">
        <v>0</v>
      </c>
      <c r="M50" s="274"/>
      <c r="N50" s="274"/>
      <c r="O50" s="274"/>
      <c r="P50" s="293"/>
      <c r="Q50" s="277"/>
      <c r="R50" s="277"/>
      <c r="S50" s="277"/>
      <c r="T50" s="277"/>
      <c r="U50" s="278">
        <v>1</v>
      </c>
      <c r="V50" s="278" t="s">
        <v>802</v>
      </c>
      <c r="W50" s="277"/>
      <c r="X50" s="3"/>
      <c r="Y50" s="422"/>
      <c r="Z50" s="423"/>
      <c r="AA50" s="422"/>
      <c r="AB50" s="419"/>
      <c r="AC50" s="420">
        <f>IF(VLOOKUP("あやめ-"&amp;AE49&amp;"-B",'選手データ（あやめ）'!E:L,8,0)=AC49,"",VLOOKUP("あやめ-"&amp;AE49&amp;"-B",'選手データ（あやめ）'!E:L,8,0))</f>
      </c>
      <c r="AD50" s="424"/>
      <c r="AE50" s="425"/>
      <c r="AF50" s="421"/>
      <c r="AG50" s="15"/>
      <c r="AH50" s="422"/>
      <c r="AI50" s="423"/>
      <c r="AJ50" s="422"/>
      <c r="AK50" s="419"/>
      <c r="AL50" s="22" t="str">
        <f>IF(VLOOKUP("あやめ-"&amp;AF49&amp;"-B",'選手データ（あやめ）'!E:L,8,0)=AL49,"",VLOOKUP("あやめ-"&amp;AF49&amp;"-B",'選手データ（あやめ）'!E:L,8,0))</f>
        <v>愛知</v>
      </c>
      <c r="AM50" s="424"/>
      <c r="AN50" s="7"/>
      <c r="AO50" s="197"/>
      <c r="AP50" s="197">
        <v>1</v>
      </c>
      <c r="AQ50" s="197"/>
      <c r="AR50" s="197">
        <v>0</v>
      </c>
      <c r="AS50" s="167"/>
      <c r="AT50" s="167"/>
      <c r="AU50" s="167"/>
      <c r="AV50" s="167"/>
      <c r="AW50" s="244"/>
      <c r="AX50" s="168"/>
      <c r="AY50" s="168"/>
      <c r="AZ50" s="188">
        <v>2</v>
      </c>
      <c r="BA50" s="188"/>
      <c r="BB50" s="188" t="s">
        <v>802</v>
      </c>
      <c r="BC50" s="168"/>
      <c r="BD50" s="3"/>
      <c r="BE50" s="422"/>
      <c r="BF50" s="423"/>
      <c r="BG50" s="422"/>
      <c r="BH50" s="419"/>
      <c r="BI50" s="420">
        <f>IF(VLOOKUP("あやめ-"&amp;BK49&amp;"-B",'選手データ（あやめ）'!E:L,8,0)=BI49,"",VLOOKUP("あやめ-"&amp;BK49&amp;"-B",'選手データ（あやめ）'!E:L,8,0))</f>
      </c>
      <c r="BJ50" s="424"/>
      <c r="BK50" s="425"/>
    </row>
    <row r="51" spans="1:63" s="1" customFormat="1" ht="26.25" customHeight="1">
      <c r="A51" s="15"/>
      <c r="B51" s="16"/>
      <c r="C51" s="16"/>
      <c r="D51" s="16"/>
      <c r="E51" s="17"/>
      <c r="F51" s="21"/>
      <c r="G51" s="18"/>
      <c r="H51" s="3"/>
      <c r="I51" s="274"/>
      <c r="J51" s="274"/>
      <c r="K51" s="274"/>
      <c r="L51" s="274"/>
      <c r="M51" s="274"/>
      <c r="N51" s="274"/>
      <c r="O51" s="274"/>
      <c r="P51" s="293"/>
      <c r="Q51" s="277"/>
      <c r="R51" s="277"/>
      <c r="S51" s="277"/>
      <c r="T51" s="277"/>
      <c r="U51" s="277"/>
      <c r="V51" s="277"/>
      <c r="W51" s="277"/>
      <c r="X51" s="3"/>
      <c r="Y51" s="422"/>
      <c r="Z51" s="423"/>
      <c r="AA51" s="422"/>
      <c r="AB51" s="419"/>
      <c r="AC51" s="420"/>
      <c r="AD51" s="424"/>
      <c r="AE51" s="435"/>
      <c r="AF51" s="33"/>
      <c r="AG51" s="33"/>
      <c r="AH51" s="16"/>
      <c r="AI51" s="16"/>
      <c r="AJ51" s="16"/>
      <c r="AK51" s="17"/>
      <c r="AL51" s="21"/>
      <c r="AM51" s="18"/>
      <c r="AN51" s="7"/>
      <c r="AO51" s="167"/>
      <c r="AP51" s="167"/>
      <c r="AQ51" s="167"/>
      <c r="AR51" s="167"/>
      <c r="AS51" s="167"/>
      <c r="AT51" s="167"/>
      <c r="AU51" s="167"/>
      <c r="AV51" s="167"/>
      <c r="AW51" s="244"/>
      <c r="AX51" s="168"/>
      <c r="AY51" s="168"/>
      <c r="AZ51" s="168"/>
      <c r="BA51" s="168"/>
      <c r="BB51" s="168"/>
      <c r="BC51" s="168"/>
      <c r="BD51" s="3"/>
      <c r="BE51" s="16"/>
      <c r="BF51" s="16"/>
      <c r="BG51" s="16"/>
      <c r="BH51" s="17"/>
      <c r="BI51" s="21"/>
      <c r="BJ51" s="18"/>
      <c r="BK51" s="10"/>
    </row>
    <row r="52" spans="1:63" s="1" customFormat="1" ht="26.25" customHeight="1">
      <c r="A52" s="15"/>
      <c r="B52" s="16"/>
      <c r="C52" s="16"/>
      <c r="D52" s="16"/>
      <c r="E52" s="17"/>
      <c r="F52" s="21"/>
      <c r="G52" s="18"/>
      <c r="H52" s="3"/>
      <c r="I52" s="274"/>
      <c r="J52" s="274"/>
      <c r="K52" s="274"/>
      <c r="L52" s="274"/>
      <c r="M52" s="274"/>
      <c r="N52" s="274"/>
      <c r="O52" s="274"/>
      <c r="P52" s="274"/>
      <c r="Q52" s="277"/>
      <c r="R52" s="277"/>
      <c r="S52" s="277"/>
      <c r="T52" s="277"/>
      <c r="U52" s="277"/>
      <c r="V52" s="277"/>
      <c r="W52" s="277"/>
      <c r="X52" s="3"/>
      <c r="Y52" s="422"/>
      <c r="Z52" s="423"/>
      <c r="AA52" s="422"/>
      <c r="AB52" s="419"/>
      <c r="AC52" s="420" t="e">
        <f>IF(VLOOKUP("あやめ-"&amp;AE51&amp;"-B",'選手データ（あやめ）'!E:L,8,0)=AC51,"",VLOOKUP("あやめ-"&amp;AE51&amp;"-B",'選手データ（あやめ）'!E:L,8,0))</f>
        <v>#N/A</v>
      </c>
      <c r="AD52" s="424"/>
      <c r="AE52" s="435"/>
      <c r="AF52" s="33"/>
      <c r="AG52" s="33"/>
      <c r="AH52" s="16"/>
      <c r="AI52" s="16"/>
      <c r="AJ52" s="16"/>
      <c r="AK52" s="17"/>
      <c r="AL52" s="21"/>
      <c r="AM52" s="18"/>
      <c r="AN52" s="7"/>
      <c r="AO52" s="167"/>
      <c r="AP52" s="167"/>
      <c r="AQ52" s="167"/>
      <c r="AR52" s="167"/>
      <c r="AS52" s="167"/>
      <c r="AT52" s="167"/>
      <c r="AU52" s="167"/>
      <c r="AV52" s="167"/>
      <c r="AW52" s="168"/>
      <c r="AX52" s="168"/>
      <c r="AY52" s="168"/>
      <c r="AZ52" s="168"/>
      <c r="BA52" s="168"/>
      <c r="BB52" s="168"/>
      <c r="BC52" s="168"/>
      <c r="BD52" s="3"/>
      <c r="BE52" s="16"/>
      <c r="BF52" s="16"/>
      <c r="BG52" s="16"/>
      <c r="BH52" s="17"/>
      <c r="BI52" s="21"/>
      <c r="BJ52" s="18"/>
      <c r="BK52" s="10"/>
    </row>
    <row r="53" spans="1:63" s="1" customFormat="1" ht="26.25" customHeight="1" thickBot="1">
      <c r="A53" s="421">
        <v>46</v>
      </c>
      <c r="B53" s="422" t="str">
        <f>VLOOKUP("あやめ-"&amp;A53&amp;"-A",'選手データ（あやめ）'!E:L,4,0)</f>
        <v>川田宏江</v>
      </c>
      <c r="C53" s="423" t="s">
        <v>87</v>
      </c>
      <c r="D53" s="422" t="str">
        <f>VLOOKUP("あやめ-"&amp;A53&amp;"-B",'選手データ（あやめ）'!E:L,4,0)</f>
        <v>堤　　恵子</v>
      </c>
      <c r="E53" s="419" t="s">
        <v>88</v>
      </c>
      <c r="F53" s="420" t="str">
        <f>VLOOKUP("あやめ-"&amp;A53&amp;"-A",'選手データ（あやめ）'!E:L,8,0)</f>
        <v>兵庫</v>
      </c>
      <c r="G53" s="424" t="s">
        <v>89</v>
      </c>
      <c r="H53" s="3"/>
      <c r="I53" s="279" t="s">
        <v>802</v>
      </c>
      <c r="J53" s="279"/>
      <c r="K53" s="279"/>
      <c r="L53" s="279"/>
      <c r="M53" s="279" t="s">
        <v>802</v>
      </c>
      <c r="N53" s="274"/>
      <c r="O53" s="274"/>
      <c r="P53" s="274"/>
      <c r="Q53" s="277"/>
      <c r="R53" s="277"/>
      <c r="S53" s="277"/>
      <c r="T53" s="277"/>
      <c r="U53" s="280" t="s">
        <v>802</v>
      </c>
      <c r="V53" s="280"/>
      <c r="W53" s="280" t="s">
        <v>802</v>
      </c>
      <c r="X53" s="4"/>
      <c r="Y53" s="422" t="str">
        <f>VLOOKUP("あやめ-"&amp;AE53&amp;"-A",'選手データ（あやめ）'!E:L,4,0)</f>
        <v>嶋田千代子</v>
      </c>
      <c r="Z53" s="423" t="s">
        <v>76</v>
      </c>
      <c r="AA53" s="422" t="str">
        <f>VLOOKUP("あやめ-"&amp;AE53&amp;"-B",'選手データ（あやめ）'!E:L,4,0)</f>
        <v>狩野ヨシ子</v>
      </c>
      <c r="AB53" s="419" t="s">
        <v>77</v>
      </c>
      <c r="AC53" s="420" t="str">
        <f>VLOOKUP("あやめ-"&amp;AE53&amp;"-A",'選手データ（あやめ）'!E:L,8,0)</f>
        <v>宮城</v>
      </c>
      <c r="AD53" s="424" t="s">
        <v>78</v>
      </c>
      <c r="AE53" s="425">
        <v>67</v>
      </c>
      <c r="AF53" s="421">
        <v>130</v>
      </c>
      <c r="AG53" s="15"/>
      <c r="AH53" s="422" t="str">
        <f>VLOOKUP("あやめ-"&amp;AF53&amp;"-A",'選手データ（あやめ）'!E:L,4,0)</f>
        <v>久賀純子</v>
      </c>
      <c r="AI53" s="423" t="s">
        <v>87</v>
      </c>
      <c r="AJ53" s="422" t="str">
        <f>VLOOKUP("あやめ-"&amp;AF53&amp;"-B",'選手データ（あやめ）'!E:L,4,0)</f>
        <v>室本恵美子</v>
      </c>
      <c r="AK53" s="419" t="s">
        <v>88</v>
      </c>
      <c r="AL53" s="420" t="str">
        <f>VLOOKUP("あやめ-"&amp;AF53&amp;"-A",'選手データ（あやめ）'!E:L,8,0)</f>
        <v>大阪</v>
      </c>
      <c r="AM53" s="424" t="s">
        <v>89</v>
      </c>
      <c r="AN53" s="7"/>
      <c r="AO53" s="170" t="s">
        <v>802</v>
      </c>
      <c r="AP53" s="170" t="s">
        <v>802</v>
      </c>
      <c r="AQ53" s="170"/>
      <c r="AR53" s="170"/>
      <c r="AS53" s="170">
        <v>3</v>
      </c>
      <c r="AT53" s="167"/>
      <c r="AU53" s="167"/>
      <c r="AV53" s="167"/>
      <c r="AW53" s="168"/>
      <c r="AX53" s="168"/>
      <c r="AY53" s="168"/>
      <c r="AZ53" s="168"/>
      <c r="BA53" s="218" t="s">
        <v>802</v>
      </c>
      <c r="BB53" s="218"/>
      <c r="BC53" s="218" t="s">
        <v>802</v>
      </c>
      <c r="BD53" s="4"/>
      <c r="BE53" s="422" t="str">
        <f>VLOOKUP("あやめ-"&amp;BK53&amp;"-A",'選手データ（あやめ）'!E:L,4,0)</f>
        <v>大井多恵</v>
      </c>
      <c r="BF53" s="423" t="s">
        <v>76</v>
      </c>
      <c r="BG53" s="422" t="str">
        <f>VLOOKUP("あやめ-"&amp;BK53&amp;"-B",'選手データ（あやめ）'!E:L,4,0)</f>
        <v>八木恵子</v>
      </c>
      <c r="BH53" s="419" t="s">
        <v>77</v>
      </c>
      <c r="BI53" s="420" t="str">
        <f>VLOOKUP("あやめ-"&amp;BK53&amp;"-A",'選手データ（あやめ）'!E:L,8,0)</f>
        <v>愛知</v>
      </c>
      <c r="BJ53" s="424" t="s">
        <v>90</v>
      </c>
      <c r="BK53" s="425">
        <v>152</v>
      </c>
    </row>
    <row r="54" spans="1:63" s="1" customFormat="1" ht="26.25" customHeight="1" thickTop="1">
      <c r="A54" s="421"/>
      <c r="B54" s="422"/>
      <c r="C54" s="423"/>
      <c r="D54" s="422"/>
      <c r="E54" s="419"/>
      <c r="F54" s="420">
        <f>IF(VLOOKUP("あやめ-"&amp;A53&amp;"-B",'選手データ（あやめ）'!E:L,8,0)=F53,"",VLOOKUP("あやめ-"&amp;A53&amp;"-B",'選手データ（あやめ）'!E:L,8,0))</f>
      </c>
      <c r="G54" s="424"/>
      <c r="H54" s="3"/>
      <c r="I54" s="281"/>
      <c r="J54" s="274"/>
      <c r="K54" s="274"/>
      <c r="L54" s="274"/>
      <c r="M54" s="282"/>
      <c r="N54" s="274"/>
      <c r="O54" s="274"/>
      <c r="P54" s="274"/>
      <c r="Q54" s="277"/>
      <c r="R54" s="277"/>
      <c r="S54" s="277"/>
      <c r="T54" s="283"/>
      <c r="U54" s="277"/>
      <c r="V54" s="284"/>
      <c r="W54" s="277"/>
      <c r="X54" s="3"/>
      <c r="Y54" s="422"/>
      <c r="Z54" s="423"/>
      <c r="AA54" s="422"/>
      <c r="AB54" s="419"/>
      <c r="AC54" s="420">
        <f>IF(VLOOKUP("あやめ-"&amp;AE53&amp;"-B",'選手データ（あやめ）'!E:L,8,0)=AC53,"",VLOOKUP("あやめ-"&amp;AE53&amp;"-B",'選手データ（あやめ）'!E:L,8,0))</f>
      </c>
      <c r="AD54" s="424"/>
      <c r="AE54" s="425"/>
      <c r="AF54" s="421"/>
      <c r="AG54" s="15"/>
      <c r="AH54" s="422"/>
      <c r="AI54" s="423"/>
      <c r="AJ54" s="422"/>
      <c r="AK54" s="419"/>
      <c r="AL54" s="420">
        <f>IF(VLOOKUP("あやめ-"&amp;AF53&amp;"-B",'選手データ（あやめ）'!E:L,8,0)=AL53,"",VLOOKUP("あやめ-"&amp;AF53&amp;"-B",'選手データ（あやめ）'!E:L,8,0))</f>
      </c>
      <c r="AM54" s="424"/>
      <c r="AN54" s="7"/>
      <c r="AO54" s="187"/>
      <c r="AP54" s="187"/>
      <c r="AQ54" s="167"/>
      <c r="AR54" s="167"/>
      <c r="AS54" s="187"/>
      <c r="AT54" s="167"/>
      <c r="AU54" s="167"/>
      <c r="AV54" s="167"/>
      <c r="AW54" s="168"/>
      <c r="AX54" s="168"/>
      <c r="AY54" s="168"/>
      <c r="AZ54" s="216"/>
      <c r="BA54" s="168"/>
      <c r="BB54" s="168"/>
      <c r="BC54" s="172"/>
      <c r="BD54" s="3"/>
      <c r="BE54" s="422"/>
      <c r="BF54" s="423"/>
      <c r="BG54" s="422"/>
      <c r="BH54" s="419"/>
      <c r="BI54" s="420">
        <f>IF(VLOOKUP("あやめ-"&amp;BK53&amp;"-B",'選手データ（あやめ）'!E:L,8,0)=BI53,"",VLOOKUP("あやめ-"&amp;BK53&amp;"-B",'選手データ（あやめ）'!E:L,8,0))</f>
      </c>
      <c r="BJ54" s="424"/>
      <c r="BK54" s="425"/>
    </row>
    <row r="55" spans="1:63" s="1" customFormat="1" ht="26.25" customHeight="1" thickBot="1">
      <c r="A55" s="421">
        <v>47</v>
      </c>
      <c r="B55" s="422" t="str">
        <f>VLOOKUP("あやめ-"&amp;A55&amp;"-A",'選手データ（あやめ）'!E:L,4,0)</f>
        <v>藤岡美恵子</v>
      </c>
      <c r="C55" s="423" t="s">
        <v>87</v>
      </c>
      <c r="D55" s="422" t="str">
        <f>VLOOKUP("あやめ-"&amp;A55&amp;"-B",'選手データ（あやめ）'!E:L,4,0)</f>
        <v>遠藤美代子</v>
      </c>
      <c r="E55" s="419" t="s">
        <v>88</v>
      </c>
      <c r="F55" s="420" t="str">
        <f>VLOOKUP("あやめ-"&amp;A55&amp;"-A",'選手データ（あやめ）'!E:L,8,0)</f>
        <v>鳥取</v>
      </c>
      <c r="G55" s="424" t="s">
        <v>89</v>
      </c>
      <c r="H55" s="3"/>
      <c r="I55" s="271"/>
      <c r="J55" s="272"/>
      <c r="K55" s="272">
        <v>0</v>
      </c>
      <c r="L55" s="272"/>
      <c r="M55" s="285"/>
      <c r="N55" s="286">
        <v>3</v>
      </c>
      <c r="O55" s="274"/>
      <c r="P55" s="274"/>
      <c r="Q55" s="277"/>
      <c r="R55" s="277"/>
      <c r="S55" s="277"/>
      <c r="T55" s="276" t="s">
        <v>802</v>
      </c>
      <c r="U55" s="287"/>
      <c r="V55" s="288">
        <v>3</v>
      </c>
      <c r="W55" s="287"/>
      <c r="X55" s="4"/>
      <c r="Y55" s="422" t="str">
        <f>VLOOKUP("あやめ-"&amp;AE55&amp;"-A",'選手データ（あやめ）'!E:L,4,0)</f>
        <v>吉野雅子</v>
      </c>
      <c r="Z55" s="423" t="s">
        <v>76</v>
      </c>
      <c r="AA55" s="422" t="str">
        <f>VLOOKUP("あやめ-"&amp;AE55&amp;"-B",'選手データ（あやめ）'!E:L,4,0)</f>
        <v>神田美子</v>
      </c>
      <c r="AB55" s="419" t="s">
        <v>77</v>
      </c>
      <c r="AC55" s="420" t="str">
        <f>VLOOKUP("あやめ-"&amp;AE55&amp;"-A",'選手データ（あやめ）'!E:L,8,0)</f>
        <v>京都</v>
      </c>
      <c r="AD55" s="424" t="s">
        <v>78</v>
      </c>
      <c r="AE55" s="425">
        <v>68</v>
      </c>
      <c r="AF55" s="421">
        <v>131</v>
      </c>
      <c r="AG55" s="15"/>
      <c r="AH55" s="422" t="str">
        <f>VLOOKUP("あやめ-"&amp;AF55&amp;"-A",'選手データ（あやめ）'!E:L,4,0)</f>
        <v>杉浦圭子</v>
      </c>
      <c r="AI55" s="423" t="s">
        <v>87</v>
      </c>
      <c r="AJ55" s="422" t="str">
        <f>VLOOKUP("あやめ-"&amp;AF55&amp;"-B",'選手データ（あやめ）'!E:L,4,0)</f>
        <v>木村尚美</v>
      </c>
      <c r="AK55" s="419" t="s">
        <v>88</v>
      </c>
      <c r="AL55" s="420" t="str">
        <f>VLOOKUP("あやめ-"&amp;AF55&amp;"-A",'選手データ（あやめ）'!E:L,8,0)</f>
        <v>愛知</v>
      </c>
      <c r="AM55" s="424" t="s">
        <v>89</v>
      </c>
      <c r="AN55" s="7"/>
      <c r="AO55" s="169"/>
      <c r="AP55" s="169"/>
      <c r="AQ55" s="170">
        <v>0</v>
      </c>
      <c r="AR55" s="170">
        <v>2</v>
      </c>
      <c r="AS55" s="169"/>
      <c r="AT55" s="167"/>
      <c r="AU55" s="167"/>
      <c r="AV55" s="167"/>
      <c r="AW55" s="168"/>
      <c r="AX55" s="168"/>
      <c r="AY55" s="168"/>
      <c r="AZ55" s="216" t="s">
        <v>802</v>
      </c>
      <c r="BA55" s="171"/>
      <c r="BB55" s="171">
        <v>2</v>
      </c>
      <c r="BC55" s="175"/>
      <c r="BD55" s="4"/>
      <c r="BE55" s="422" t="str">
        <f>VLOOKUP("あやめ-"&amp;BK55&amp;"-A",'選手データ（あやめ）'!E:L,4,0)</f>
        <v>大島登姿子</v>
      </c>
      <c r="BF55" s="423" t="s">
        <v>76</v>
      </c>
      <c r="BG55" s="422" t="str">
        <f>VLOOKUP("あやめ-"&amp;BK55&amp;"-B",'選手データ（あやめ）'!E:L,4,0)</f>
        <v>西川美恵子</v>
      </c>
      <c r="BH55" s="419" t="s">
        <v>77</v>
      </c>
      <c r="BI55" s="420" t="str">
        <f>VLOOKUP("あやめ-"&amp;BK55&amp;"-A",'選手データ（あやめ）'!E:L,8,0)</f>
        <v>大阪</v>
      </c>
      <c r="BJ55" s="424" t="s">
        <v>90</v>
      </c>
      <c r="BK55" s="425">
        <v>153</v>
      </c>
    </row>
    <row r="56" spans="1:63" s="1" customFormat="1" ht="26.25" customHeight="1" thickBot="1" thickTop="1">
      <c r="A56" s="421"/>
      <c r="B56" s="422"/>
      <c r="C56" s="423"/>
      <c r="D56" s="422"/>
      <c r="E56" s="419"/>
      <c r="F56" s="420">
        <f>IF(VLOOKUP("あやめ-"&amp;A55&amp;"-B",'選手データ（あやめ）'!E:L,8,0)=F55,"",VLOOKUP("あやめ-"&amp;A55&amp;"-B",'選手データ（あやめ）'!E:L,8,0))</f>
      </c>
      <c r="G56" s="424"/>
      <c r="H56" s="3"/>
      <c r="I56" s="307">
        <v>1</v>
      </c>
      <c r="J56" s="317"/>
      <c r="K56" s="317"/>
      <c r="L56" s="275"/>
      <c r="M56" s="289"/>
      <c r="N56" s="281"/>
      <c r="O56" s="274"/>
      <c r="P56" s="274"/>
      <c r="Q56" s="277"/>
      <c r="R56" s="277"/>
      <c r="S56" s="283"/>
      <c r="T56" s="277"/>
      <c r="U56" s="290"/>
      <c r="V56" s="291"/>
      <c r="W56" s="278">
        <v>0</v>
      </c>
      <c r="X56" s="3"/>
      <c r="Y56" s="422"/>
      <c r="Z56" s="423"/>
      <c r="AA56" s="422"/>
      <c r="AB56" s="419"/>
      <c r="AC56" s="420">
        <f>IF(VLOOKUP("あやめ-"&amp;AE55&amp;"-B",'選手データ（あやめ）'!E:L,8,0)=AC55,"",VLOOKUP("あやめ-"&amp;AE55&amp;"-B",'選手データ（あやめ）'!E:L,8,0))</f>
      </c>
      <c r="AD56" s="424"/>
      <c r="AE56" s="425"/>
      <c r="AF56" s="421"/>
      <c r="AG56" s="15"/>
      <c r="AH56" s="422"/>
      <c r="AI56" s="423"/>
      <c r="AJ56" s="422"/>
      <c r="AK56" s="419"/>
      <c r="AL56" s="420">
        <f>IF(VLOOKUP("あやめ-"&amp;AF55&amp;"-B",'選手データ（あやめ）'!E:L,8,0)=AL55,"",VLOOKUP("あやめ-"&amp;AF55&amp;"-B",'選手データ（あやめ）'!E:L,8,0))</f>
      </c>
      <c r="AM56" s="424"/>
      <c r="AN56" s="7"/>
      <c r="AO56" s="246">
        <v>1</v>
      </c>
      <c r="AP56" s="249"/>
      <c r="AQ56" s="250"/>
      <c r="AR56" s="251"/>
      <c r="AS56" s="249"/>
      <c r="AT56" s="226">
        <v>1</v>
      </c>
      <c r="AU56" s="167"/>
      <c r="AV56" s="167"/>
      <c r="AW56" s="168"/>
      <c r="AX56" s="168"/>
      <c r="AY56" s="216"/>
      <c r="AZ56" s="239"/>
      <c r="BA56" s="173"/>
      <c r="BB56" s="173"/>
      <c r="BC56" s="189">
        <v>0</v>
      </c>
      <c r="BD56" s="3"/>
      <c r="BE56" s="422"/>
      <c r="BF56" s="423"/>
      <c r="BG56" s="422"/>
      <c r="BH56" s="419"/>
      <c r="BI56" s="420">
        <f>IF(VLOOKUP("あやめ-"&amp;BK55&amp;"-B",'選手データ（あやめ）'!E:L,8,0)=BI55,"",VLOOKUP("あやめ-"&amp;BK55&amp;"-B",'選手データ（あやめ）'!E:L,8,0))</f>
      </c>
      <c r="BJ56" s="424"/>
      <c r="BK56" s="425"/>
    </row>
    <row r="57" spans="1:63" s="1" customFormat="1" ht="26.25" customHeight="1" thickTop="1">
      <c r="A57" s="421">
        <v>48</v>
      </c>
      <c r="B57" s="422" t="str">
        <f>VLOOKUP("あやめ-"&amp;A57&amp;"-A",'選手データ（あやめ）'!E:L,4,0)</f>
        <v>豊見山ケイ子</v>
      </c>
      <c r="C57" s="423" t="s">
        <v>87</v>
      </c>
      <c r="D57" s="422" t="str">
        <f>VLOOKUP("あやめ-"&amp;A57&amp;"-B",'選手データ（あやめ）'!E:L,4,0)</f>
        <v>池村キヨ</v>
      </c>
      <c r="E57" s="419" t="s">
        <v>88</v>
      </c>
      <c r="F57" s="420" t="str">
        <f>VLOOKUP("あやめ-"&amp;A57&amp;"-A",'選手データ（あやめ）'!E:L,8,0)</f>
        <v>沖縄</v>
      </c>
      <c r="G57" s="424" t="s">
        <v>89</v>
      </c>
      <c r="H57" s="3"/>
      <c r="I57" s="272"/>
      <c r="J57" s="272"/>
      <c r="K57" s="272"/>
      <c r="L57" s="292"/>
      <c r="M57" s="271"/>
      <c r="N57" s="281"/>
      <c r="O57" s="274"/>
      <c r="P57" s="274"/>
      <c r="Q57" s="277"/>
      <c r="R57" s="277"/>
      <c r="S57" s="283"/>
      <c r="T57" s="277"/>
      <c r="U57" s="294"/>
      <c r="V57" s="294"/>
      <c r="W57" s="287"/>
      <c r="X57" s="4"/>
      <c r="Y57" s="422" t="str">
        <f>VLOOKUP("あやめ-"&amp;AE57&amp;"-A",'選手データ（あやめ）'!E:L,4,0)</f>
        <v>開あけみ</v>
      </c>
      <c r="Z57" s="423" t="s">
        <v>76</v>
      </c>
      <c r="AA57" s="422" t="str">
        <f>VLOOKUP("あやめ-"&amp;AE57&amp;"-B",'選手データ（あやめ）'!E:L,4,0)</f>
        <v>浦山明美</v>
      </c>
      <c r="AB57" s="419" t="s">
        <v>77</v>
      </c>
      <c r="AC57" s="420" t="str">
        <f>VLOOKUP("あやめ-"&amp;AE57&amp;"-A",'選手データ（あやめ）'!E:L,8,0)</f>
        <v>富山</v>
      </c>
      <c r="AD57" s="424" t="s">
        <v>78</v>
      </c>
      <c r="AE57" s="425">
        <v>69</v>
      </c>
      <c r="AF57" s="421">
        <v>132</v>
      </c>
      <c r="AG57" s="15"/>
      <c r="AH57" s="422" t="str">
        <f>VLOOKUP("あやめ-"&amp;AF57&amp;"-A",'選手データ（あやめ）'!E:L,4,0)</f>
        <v>小林紀美代</v>
      </c>
      <c r="AI57" s="423" t="s">
        <v>87</v>
      </c>
      <c r="AJ57" s="422" t="str">
        <f>VLOOKUP("あやめ-"&amp;AF57&amp;"-B",'選手データ（あやめ）'!E:L,4,0)</f>
        <v>新山育代</v>
      </c>
      <c r="AK57" s="419" t="s">
        <v>88</v>
      </c>
      <c r="AL57" s="420" t="str">
        <f>VLOOKUP("あやめ-"&amp;AF57&amp;"-A",'選手データ（あやめ）'!E:L,8,0)</f>
        <v>奈良</v>
      </c>
      <c r="AM57" s="424" t="s">
        <v>89</v>
      </c>
      <c r="AN57" s="7"/>
      <c r="AO57" s="170">
        <v>3</v>
      </c>
      <c r="AP57" s="169"/>
      <c r="AQ57" s="169"/>
      <c r="AR57" s="174"/>
      <c r="AS57" s="213"/>
      <c r="AT57" s="183"/>
      <c r="AU57" s="167"/>
      <c r="AV57" s="167"/>
      <c r="AW57" s="168"/>
      <c r="AX57" s="168"/>
      <c r="AY57" s="216"/>
      <c r="AZ57" s="168"/>
      <c r="BA57" s="175"/>
      <c r="BB57" s="175"/>
      <c r="BC57" s="171"/>
      <c r="BD57" s="4"/>
      <c r="BE57" s="422" t="str">
        <f>VLOOKUP("あやめ-"&amp;BK57&amp;"-A",'選手データ（あやめ）'!E:L,4,0)</f>
        <v>田中孝子</v>
      </c>
      <c r="BF57" s="423" t="s">
        <v>76</v>
      </c>
      <c r="BG57" s="422" t="str">
        <f>VLOOKUP("あやめ-"&amp;BK57&amp;"-B",'選手データ（あやめ）'!E:L,4,0)</f>
        <v>高本久美</v>
      </c>
      <c r="BH57" s="419" t="s">
        <v>77</v>
      </c>
      <c r="BI57" s="21" t="str">
        <f>VLOOKUP("あやめ-"&amp;BK57&amp;"-A",'選手データ（あやめ）'!E:L,8,0)</f>
        <v>島根</v>
      </c>
      <c r="BJ57" s="424" t="s">
        <v>90</v>
      </c>
      <c r="BK57" s="425">
        <v>154</v>
      </c>
    </row>
    <row r="58" spans="1:63" s="1" customFormat="1" ht="26.25" customHeight="1" thickBot="1">
      <c r="A58" s="421"/>
      <c r="B58" s="422"/>
      <c r="C58" s="423"/>
      <c r="D58" s="422"/>
      <c r="E58" s="419"/>
      <c r="F58" s="420">
        <f>IF(VLOOKUP("あやめ-"&amp;A57&amp;"-B",'選手データ（あやめ）'!E:L,8,0)=F57,"",VLOOKUP("あやめ-"&amp;A57&amp;"-B",'選手データ（あやめ）'!E:L,8,0))</f>
      </c>
      <c r="G58" s="424"/>
      <c r="H58" s="3"/>
      <c r="I58" s="274"/>
      <c r="J58" s="274"/>
      <c r="K58" s="273" t="s">
        <v>802</v>
      </c>
      <c r="L58" s="273"/>
      <c r="M58" s="273">
        <v>2</v>
      </c>
      <c r="N58" s="281"/>
      <c r="O58" s="274"/>
      <c r="P58" s="274"/>
      <c r="Q58" s="277"/>
      <c r="R58" s="277"/>
      <c r="S58" s="276">
        <v>0</v>
      </c>
      <c r="T58" s="277"/>
      <c r="U58" s="278">
        <v>0</v>
      </c>
      <c r="V58" s="278" t="s">
        <v>802</v>
      </c>
      <c r="W58" s="277"/>
      <c r="X58" s="3"/>
      <c r="Y58" s="422"/>
      <c r="Z58" s="423"/>
      <c r="AA58" s="422"/>
      <c r="AB58" s="419"/>
      <c r="AC58" s="420">
        <f>IF(VLOOKUP("あやめ-"&amp;AE57&amp;"-B",'選手データ（あやめ）'!E:L,8,0)=AC57,"",VLOOKUP("あやめ-"&amp;AE57&amp;"-B",'選手データ（あやめ）'!E:L,8,0))</f>
      </c>
      <c r="AD58" s="424"/>
      <c r="AE58" s="425"/>
      <c r="AF58" s="421"/>
      <c r="AG58" s="15"/>
      <c r="AH58" s="422"/>
      <c r="AI58" s="423"/>
      <c r="AJ58" s="422"/>
      <c r="AK58" s="419"/>
      <c r="AL58" s="420">
        <f>IF(VLOOKUP("あやめ-"&amp;AF57&amp;"-B",'選手データ（あやめ）'!E:L,8,0)=AL57,"",VLOOKUP("あやめ-"&amp;AF57&amp;"-B",'選手データ（あやめ）'!E:L,8,0))</f>
      </c>
      <c r="AM58" s="424"/>
      <c r="AN58" s="7"/>
      <c r="AO58" s="247"/>
      <c r="AP58" s="197">
        <v>1</v>
      </c>
      <c r="AQ58" s="248"/>
      <c r="AR58" s="197" t="s">
        <v>802</v>
      </c>
      <c r="AS58" s="266"/>
      <c r="AT58" s="183"/>
      <c r="AU58" s="167"/>
      <c r="AV58" s="167"/>
      <c r="AW58" s="168"/>
      <c r="AX58" s="168"/>
      <c r="AY58" s="217" t="s">
        <v>802</v>
      </c>
      <c r="AZ58" s="168"/>
      <c r="BA58" s="188">
        <v>1</v>
      </c>
      <c r="BB58" s="188" t="s">
        <v>802</v>
      </c>
      <c r="BC58" s="168"/>
      <c r="BD58" s="3"/>
      <c r="BE58" s="422"/>
      <c r="BF58" s="423"/>
      <c r="BG58" s="422"/>
      <c r="BH58" s="419"/>
      <c r="BI58" s="22" t="str">
        <f>IF(VLOOKUP("あやめ-"&amp;BK57&amp;"-B",'選手データ（あやめ）'!E:L,8,0)=BI57,"",VLOOKUP("あやめ-"&amp;BK57&amp;"-B",'選手データ（あやめ）'!E:L,8,0))</f>
        <v>京都</v>
      </c>
      <c r="BJ58" s="424"/>
      <c r="BK58" s="425"/>
    </row>
    <row r="59" spans="1:63" s="1" customFormat="1" ht="26.25" customHeight="1" thickBot="1" thickTop="1">
      <c r="A59" s="421"/>
      <c r="B59" s="422"/>
      <c r="C59" s="423"/>
      <c r="D59" s="422"/>
      <c r="E59" s="419"/>
      <c r="F59" s="420"/>
      <c r="G59" s="424"/>
      <c r="H59" s="3"/>
      <c r="I59" s="274"/>
      <c r="J59" s="274"/>
      <c r="K59" s="274"/>
      <c r="L59" s="274"/>
      <c r="M59" s="274"/>
      <c r="N59" s="281"/>
      <c r="O59" s="274"/>
      <c r="P59" s="274"/>
      <c r="Q59" s="277"/>
      <c r="R59" s="277"/>
      <c r="S59" s="308"/>
      <c r="T59" s="290"/>
      <c r="U59" s="280" t="s">
        <v>802</v>
      </c>
      <c r="V59" s="280"/>
      <c r="W59" s="280">
        <v>2</v>
      </c>
      <c r="X59" s="4"/>
      <c r="Y59" s="422" t="str">
        <f>VLOOKUP("あやめ-"&amp;AE59&amp;"-A",'選手データ（あやめ）'!E:L,4,0)</f>
        <v>東末直美</v>
      </c>
      <c r="Z59" s="423" t="s">
        <v>76</v>
      </c>
      <c r="AA59" s="422" t="str">
        <f>VLOOKUP("あやめ-"&amp;AE59&amp;"-B",'選手データ（あやめ）'!E:L,4,0)</f>
        <v>岩佐照代</v>
      </c>
      <c r="AB59" s="419" t="s">
        <v>77</v>
      </c>
      <c r="AC59" s="420" t="str">
        <f>VLOOKUP("あやめ-"&amp;AE59&amp;"-A",'選手データ（あやめ）'!E:L,8,0)</f>
        <v>兵庫</v>
      </c>
      <c r="AD59" s="424" t="s">
        <v>78</v>
      </c>
      <c r="AE59" s="425">
        <v>70</v>
      </c>
      <c r="AF59" s="421">
        <v>133</v>
      </c>
      <c r="AG59" s="15"/>
      <c r="AH59" s="422" t="str">
        <f>VLOOKUP("あやめ-"&amp;AF59&amp;"-A",'選手データ（あやめ）'!E:L,4,0)</f>
        <v>山田香代子</v>
      </c>
      <c r="AI59" s="423" t="s">
        <v>87</v>
      </c>
      <c r="AJ59" s="422" t="str">
        <f>VLOOKUP("あやめ-"&amp;AF59&amp;"-B",'選手データ（あやめ）'!E:L,4,0)</f>
        <v>門脇久美子</v>
      </c>
      <c r="AK59" s="419" t="s">
        <v>88</v>
      </c>
      <c r="AL59" s="420" t="str">
        <f>VLOOKUP("あやめ-"&amp;AF59&amp;"-A",'選手データ（あやめ）'!E:L,8,0)</f>
        <v>東京</v>
      </c>
      <c r="AM59" s="424" t="s">
        <v>89</v>
      </c>
      <c r="AN59" s="7"/>
      <c r="AO59" s="263"/>
      <c r="AP59" s="211"/>
      <c r="AQ59" s="263"/>
      <c r="AR59" s="211"/>
      <c r="AS59" s="227"/>
      <c r="AT59" s="183"/>
      <c r="AU59" s="167"/>
      <c r="AV59" s="167"/>
      <c r="AW59" s="168"/>
      <c r="AX59" s="216"/>
      <c r="AY59" s="177"/>
      <c r="AZ59" s="172"/>
      <c r="BA59" s="218" t="s">
        <v>802</v>
      </c>
      <c r="BB59" s="218"/>
      <c r="BC59" s="218" t="s">
        <v>802</v>
      </c>
      <c r="BD59" s="4"/>
      <c r="BE59" s="422" t="str">
        <f>VLOOKUP("あやめ-"&amp;BK59&amp;"-A",'選手データ（あやめ）'!E:L,4,0)</f>
        <v>河崎富美子</v>
      </c>
      <c r="BF59" s="423" t="s">
        <v>76</v>
      </c>
      <c r="BG59" s="422" t="str">
        <f>VLOOKUP("あやめ-"&amp;BK59&amp;"-B",'選手データ（あやめ）'!E:L,4,0)</f>
        <v>吉崎康子</v>
      </c>
      <c r="BH59" s="419" t="s">
        <v>77</v>
      </c>
      <c r="BI59" s="420" t="str">
        <f>VLOOKUP("あやめ-"&amp;BK59&amp;"-A",'選手データ（あやめ）'!E:L,8,0)</f>
        <v>神奈川</v>
      </c>
      <c r="BJ59" s="424" t="s">
        <v>90</v>
      </c>
      <c r="BK59" s="425">
        <v>155</v>
      </c>
    </row>
    <row r="60" spans="1:63" s="1" customFormat="1" ht="26.25" customHeight="1" thickTop="1">
      <c r="A60" s="421"/>
      <c r="B60" s="422"/>
      <c r="C60" s="423"/>
      <c r="D60" s="422"/>
      <c r="E60" s="419"/>
      <c r="F60" s="420"/>
      <c r="G60" s="424"/>
      <c r="H60" s="3"/>
      <c r="I60" s="274"/>
      <c r="J60" s="274"/>
      <c r="K60" s="274"/>
      <c r="L60" s="274"/>
      <c r="M60" s="274"/>
      <c r="N60" s="281"/>
      <c r="O60" s="274"/>
      <c r="P60" s="274"/>
      <c r="Q60" s="277"/>
      <c r="R60" s="277"/>
      <c r="S60" s="290"/>
      <c r="T60" s="322"/>
      <c r="U60" s="277"/>
      <c r="V60" s="284"/>
      <c r="W60" s="277"/>
      <c r="X60" s="3"/>
      <c r="Y60" s="422"/>
      <c r="Z60" s="423"/>
      <c r="AA60" s="422"/>
      <c r="AB60" s="419"/>
      <c r="AC60" s="420">
        <f>IF(VLOOKUP("あやめ-"&amp;AE59&amp;"-B",'選手データ（あやめ）'!E:L,8,0)=AC59,"",VLOOKUP("あやめ-"&amp;AE59&amp;"-B",'選手データ（あやめ）'!E:L,8,0))</f>
      </c>
      <c r="AD60" s="424"/>
      <c r="AE60" s="425"/>
      <c r="AF60" s="421"/>
      <c r="AG60" s="15"/>
      <c r="AH60" s="422"/>
      <c r="AI60" s="423"/>
      <c r="AJ60" s="422"/>
      <c r="AK60" s="419"/>
      <c r="AL60" s="420">
        <f>IF(VLOOKUP("あやめ-"&amp;AF59&amp;"-B",'選手データ（あやめ）'!E:L,8,0)=AL59,"",VLOOKUP("あやめ-"&amp;AF59&amp;"-B",'選手データ（あやめ）'!E:L,8,0))</f>
      </c>
      <c r="AM60" s="424"/>
      <c r="AN60" s="7"/>
      <c r="AO60" s="197" t="s">
        <v>802</v>
      </c>
      <c r="AP60" s="197"/>
      <c r="AQ60" s="197" t="s">
        <v>802</v>
      </c>
      <c r="AR60" s="197"/>
      <c r="AS60" s="197" t="s">
        <v>802</v>
      </c>
      <c r="AT60" s="183"/>
      <c r="AU60" s="167"/>
      <c r="AV60" s="167"/>
      <c r="AW60" s="168"/>
      <c r="AX60" s="216"/>
      <c r="AY60" s="168"/>
      <c r="AZ60" s="230"/>
      <c r="BA60" s="168"/>
      <c r="BB60" s="168"/>
      <c r="BC60" s="172"/>
      <c r="BD60" s="3"/>
      <c r="BE60" s="422"/>
      <c r="BF60" s="423"/>
      <c r="BG60" s="422"/>
      <c r="BH60" s="419"/>
      <c r="BI60" s="420">
        <f>IF(VLOOKUP("あやめ-"&amp;BK59&amp;"-B",'選手データ（あやめ）'!E:L,8,0)=BI59,"",VLOOKUP("あやめ-"&amp;BK59&amp;"-B",'選手データ（あやめ）'!E:L,8,0))</f>
      </c>
      <c r="BJ60" s="424"/>
      <c r="BK60" s="425"/>
    </row>
    <row r="61" spans="1:63" s="1" customFormat="1" ht="26.25" customHeight="1" thickBot="1">
      <c r="A61" s="421"/>
      <c r="B61" s="422"/>
      <c r="C61" s="423"/>
      <c r="D61" s="422"/>
      <c r="E61" s="419"/>
      <c r="F61" s="420"/>
      <c r="G61" s="424"/>
      <c r="H61" s="3"/>
      <c r="I61" s="274"/>
      <c r="J61" s="274"/>
      <c r="K61" s="274"/>
      <c r="L61" s="274"/>
      <c r="M61" s="274"/>
      <c r="N61" s="281"/>
      <c r="O61" s="274"/>
      <c r="P61" s="274"/>
      <c r="Q61" s="277"/>
      <c r="R61" s="277"/>
      <c r="S61" s="290"/>
      <c r="T61" s="327"/>
      <c r="U61" s="287"/>
      <c r="V61" s="288">
        <v>0</v>
      </c>
      <c r="W61" s="287"/>
      <c r="X61" s="4"/>
      <c r="Y61" s="422" t="str">
        <f>VLOOKUP("あやめ-"&amp;AE61&amp;"-A",'選手データ（あやめ）'!E:L,4,0)</f>
        <v>岩木恵子</v>
      </c>
      <c r="Z61" s="423" t="s">
        <v>76</v>
      </c>
      <c r="AA61" s="422" t="str">
        <f>VLOOKUP("あやめ-"&amp;AE61&amp;"-B",'選手データ（あやめ）'!E:L,4,0)</f>
        <v>肥後欣子</v>
      </c>
      <c r="AB61" s="419" t="s">
        <v>77</v>
      </c>
      <c r="AC61" s="420" t="str">
        <f>VLOOKUP("あやめ-"&amp;AE61&amp;"-A",'選手データ（あやめ）'!E:L,8,0)</f>
        <v>宮崎</v>
      </c>
      <c r="AD61" s="424" t="s">
        <v>78</v>
      </c>
      <c r="AE61" s="425">
        <v>71</v>
      </c>
      <c r="AF61" s="421"/>
      <c r="AG61" s="15"/>
      <c r="AH61" s="422"/>
      <c r="AI61" s="423"/>
      <c r="AJ61" s="422"/>
      <c r="AK61" s="419"/>
      <c r="AL61" s="21"/>
      <c r="AM61" s="424"/>
      <c r="AN61" s="7"/>
      <c r="AO61" s="167"/>
      <c r="AP61" s="167"/>
      <c r="AQ61" s="167"/>
      <c r="AR61" s="167"/>
      <c r="AS61" s="167"/>
      <c r="AT61" s="183"/>
      <c r="AU61" s="167"/>
      <c r="AV61" s="167"/>
      <c r="AW61" s="168"/>
      <c r="AX61" s="216"/>
      <c r="AY61" s="168"/>
      <c r="AZ61" s="242"/>
      <c r="BA61" s="171"/>
      <c r="BB61" s="171" t="s">
        <v>802</v>
      </c>
      <c r="BC61" s="175"/>
      <c r="BD61" s="4"/>
      <c r="BE61" s="422" t="str">
        <f>VLOOKUP("あやめ-"&amp;BK61&amp;"-A",'選手データ（あやめ）'!E:L,4,0)</f>
        <v>村上正恵</v>
      </c>
      <c r="BF61" s="423" t="s">
        <v>76</v>
      </c>
      <c r="BG61" s="422" t="str">
        <f>VLOOKUP("あやめ-"&amp;BK61&amp;"-B",'選手データ（あやめ）'!E:L,4,0)</f>
        <v>岡田泰子</v>
      </c>
      <c r="BH61" s="419" t="s">
        <v>77</v>
      </c>
      <c r="BI61" s="420" t="str">
        <f>VLOOKUP("あやめ-"&amp;BK61&amp;"-A",'選手データ（あやめ）'!E:L,8,0)</f>
        <v>兵庫</v>
      </c>
      <c r="BJ61" s="424" t="s">
        <v>90</v>
      </c>
      <c r="BK61" s="425">
        <v>156</v>
      </c>
    </row>
    <row r="62" spans="1:63" s="1" customFormat="1" ht="26.25" customHeight="1" thickTop="1">
      <c r="A62" s="421"/>
      <c r="B62" s="422"/>
      <c r="C62" s="423"/>
      <c r="D62" s="422"/>
      <c r="E62" s="419"/>
      <c r="F62" s="420"/>
      <c r="G62" s="424"/>
      <c r="H62" s="3"/>
      <c r="I62" s="274"/>
      <c r="J62" s="274"/>
      <c r="K62" s="274"/>
      <c r="L62" s="274"/>
      <c r="M62" s="274"/>
      <c r="N62" s="281"/>
      <c r="O62" s="274"/>
      <c r="P62" s="274"/>
      <c r="Q62" s="277"/>
      <c r="R62" s="277"/>
      <c r="S62" s="290"/>
      <c r="T62" s="278">
        <v>3</v>
      </c>
      <c r="U62" s="290"/>
      <c r="V62" s="291"/>
      <c r="W62" s="278" t="s">
        <v>802</v>
      </c>
      <c r="X62" s="3"/>
      <c r="Y62" s="422"/>
      <c r="Z62" s="423"/>
      <c r="AA62" s="422"/>
      <c r="AB62" s="419"/>
      <c r="AC62" s="420">
        <f>IF(VLOOKUP("あやめ-"&amp;AE61&amp;"-B",'選手データ（あやめ）'!E:L,8,0)=AC61,"",VLOOKUP("あやめ-"&amp;AE61&amp;"-B",'選手データ（あやめ）'!E:L,8,0))</f>
      </c>
      <c r="AD62" s="424"/>
      <c r="AE62" s="425"/>
      <c r="AF62" s="421"/>
      <c r="AG62" s="15"/>
      <c r="AH62" s="422"/>
      <c r="AI62" s="423"/>
      <c r="AJ62" s="422"/>
      <c r="AK62" s="419"/>
      <c r="AL62" s="22"/>
      <c r="AM62" s="424"/>
      <c r="AN62" s="7"/>
      <c r="AO62" s="167"/>
      <c r="AP62" s="167"/>
      <c r="AQ62" s="167"/>
      <c r="AR62" s="167"/>
      <c r="AS62" s="167"/>
      <c r="AT62" s="183"/>
      <c r="AU62" s="167"/>
      <c r="AV62" s="167"/>
      <c r="AW62" s="168"/>
      <c r="AX62" s="216"/>
      <c r="AY62" s="168"/>
      <c r="AZ62" s="260">
        <v>1</v>
      </c>
      <c r="BA62" s="173"/>
      <c r="BB62" s="173"/>
      <c r="BC62" s="189">
        <v>2</v>
      </c>
      <c r="BD62" s="3"/>
      <c r="BE62" s="422"/>
      <c r="BF62" s="423"/>
      <c r="BG62" s="422"/>
      <c r="BH62" s="419"/>
      <c r="BI62" s="420">
        <f>IF(VLOOKUP("あやめ-"&amp;BK61&amp;"-B",'選手データ（あやめ）'!E:L,8,0)=BI61,"",VLOOKUP("あやめ-"&amp;BK61&amp;"-B",'選手データ（あやめ）'!E:L,8,0))</f>
      </c>
      <c r="BJ62" s="424"/>
      <c r="BK62" s="425"/>
    </row>
    <row r="63" spans="1:63" s="1" customFormat="1" ht="26.25" customHeight="1">
      <c r="A63" s="421"/>
      <c r="B63" s="422"/>
      <c r="C63" s="423"/>
      <c r="D63" s="422"/>
      <c r="E63" s="419"/>
      <c r="F63" s="420"/>
      <c r="G63" s="424"/>
      <c r="H63" s="3"/>
      <c r="I63" s="274"/>
      <c r="J63" s="274"/>
      <c r="K63" s="274"/>
      <c r="L63" s="274"/>
      <c r="M63" s="274"/>
      <c r="N63" s="281"/>
      <c r="O63" s="274"/>
      <c r="P63" s="274"/>
      <c r="Q63" s="277"/>
      <c r="R63" s="277"/>
      <c r="S63" s="290"/>
      <c r="T63" s="277"/>
      <c r="U63" s="294"/>
      <c r="V63" s="294"/>
      <c r="W63" s="287"/>
      <c r="X63" s="4"/>
      <c r="Y63" s="422" t="str">
        <f>VLOOKUP("あやめ-"&amp;AE63&amp;"-A",'選手データ（あやめ）'!E:L,4,0)</f>
        <v>雑賀　　梢</v>
      </c>
      <c r="Z63" s="423" t="s">
        <v>76</v>
      </c>
      <c r="AA63" s="422" t="str">
        <f>VLOOKUP("あやめ-"&amp;AE63&amp;"-B",'選手データ（あやめ）'!E:L,4,0)</f>
        <v>吉田静枝</v>
      </c>
      <c r="AB63" s="419" t="s">
        <v>77</v>
      </c>
      <c r="AC63" s="420" t="str">
        <f>VLOOKUP("あやめ-"&amp;AE63&amp;"-A",'選手データ（あやめ）'!E:L,8,0)</f>
        <v>愛知</v>
      </c>
      <c r="AD63" s="424" t="s">
        <v>78</v>
      </c>
      <c r="AE63" s="425">
        <v>72</v>
      </c>
      <c r="AF63" s="421"/>
      <c r="AG63" s="15"/>
      <c r="AH63" s="422"/>
      <c r="AI63" s="423"/>
      <c r="AJ63" s="422"/>
      <c r="AK63" s="419"/>
      <c r="AL63" s="21"/>
      <c r="AM63" s="424"/>
      <c r="AN63" s="7"/>
      <c r="AO63" s="167"/>
      <c r="AP63" s="167"/>
      <c r="AQ63" s="167"/>
      <c r="AR63" s="167"/>
      <c r="AS63" s="167"/>
      <c r="AT63" s="183"/>
      <c r="AU63" s="167"/>
      <c r="AV63" s="167"/>
      <c r="AW63" s="168"/>
      <c r="AX63" s="216"/>
      <c r="AY63" s="168"/>
      <c r="AZ63" s="168"/>
      <c r="BA63" s="175"/>
      <c r="BB63" s="175"/>
      <c r="BC63" s="171"/>
      <c r="BD63" s="4"/>
      <c r="BE63" s="422" t="str">
        <f>VLOOKUP("あやめ-"&amp;BK63&amp;"-A",'選手データ（あやめ）'!E:L,4,0)</f>
        <v>内藤信子</v>
      </c>
      <c r="BF63" s="423" t="s">
        <v>76</v>
      </c>
      <c r="BG63" s="422" t="str">
        <f>VLOOKUP("あやめ-"&amp;BK63&amp;"-B",'選手データ（あやめ）'!E:L,4,0)</f>
        <v>山口幸子</v>
      </c>
      <c r="BH63" s="419" t="s">
        <v>77</v>
      </c>
      <c r="BI63" s="420" t="str">
        <f>VLOOKUP("あやめ-"&amp;BK63&amp;"-A",'選手データ（あやめ）'!E:L,8,0)</f>
        <v>岩手</v>
      </c>
      <c r="BJ63" s="424" t="s">
        <v>90</v>
      </c>
      <c r="BK63" s="425">
        <v>157</v>
      </c>
    </row>
    <row r="64" spans="1:63" s="1" customFormat="1" ht="26.25" customHeight="1">
      <c r="A64" s="421"/>
      <c r="B64" s="422"/>
      <c r="C64" s="423"/>
      <c r="D64" s="422"/>
      <c r="E64" s="419"/>
      <c r="F64" s="420"/>
      <c r="G64" s="424"/>
      <c r="H64" s="3"/>
      <c r="I64" s="274"/>
      <c r="J64" s="274"/>
      <c r="K64" s="274"/>
      <c r="L64" s="274"/>
      <c r="M64" s="274"/>
      <c r="N64" s="281"/>
      <c r="O64" s="274"/>
      <c r="P64" s="274"/>
      <c r="Q64" s="277"/>
      <c r="R64" s="277"/>
      <c r="S64" s="290"/>
      <c r="T64" s="277"/>
      <c r="U64" s="278">
        <v>1</v>
      </c>
      <c r="V64" s="278" t="s">
        <v>802</v>
      </c>
      <c r="W64" s="277"/>
      <c r="X64" s="3"/>
      <c r="Y64" s="422"/>
      <c r="Z64" s="423"/>
      <c r="AA64" s="422"/>
      <c r="AB64" s="419"/>
      <c r="AC64" s="420">
        <f>IF(VLOOKUP("あやめ-"&amp;AE63&amp;"-B",'選手データ（あやめ）'!E:L,8,0)=AC63,"",VLOOKUP("あやめ-"&amp;AE63&amp;"-B",'選手データ（あやめ）'!E:L,8,0))</f>
      </c>
      <c r="AD64" s="424"/>
      <c r="AE64" s="425"/>
      <c r="AF64" s="421"/>
      <c r="AG64" s="15"/>
      <c r="AH64" s="422"/>
      <c r="AI64" s="423"/>
      <c r="AJ64" s="422"/>
      <c r="AK64" s="419"/>
      <c r="AL64" s="22"/>
      <c r="AM64" s="424"/>
      <c r="AN64" s="7"/>
      <c r="AO64" s="167"/>
      <c r="AP64" s="167"/>
      <c r="AQ64" s="167"/>
      <c r="AR64" s="167"/>
      <c r="AS64" s="167"/>
      <c r="AT64" s="183"/>
      <c r="AU64" s="167"/>
      <c r="AV64" s="167"/>
      <c r="AW64" s="168"/>
      <c r="AX64" s="216"/>
      <c r="AY64" s="168"/>
      <c r="AZ64" s="168"/>
      <c r="BA64" s="188">
        <v>3</v>
      </c>
      <c r="BB64" s="188">
        <v>2</v>
      </c>
      <c r="BC64" s="168"/>
      <c r="BD64" s="3"/>
      <c r="BE64" s="422"/>
      <c r="BF64" s="423"/>
      <c r="BG64" s="422"/>
      <c r="BH64" s="419"/>
      <c r="BI64" s="420">
        <f>IF(VLOOKUP("あやめ-"&amp;BK63&amp;"-B",'選手データ（あやめ）'!E:L,8,0)=BI63,"",VLOOKUP("あやめ-"&amp;BK63&amp;"-B",'選手データ（あやめ）'!E:L,8,0))</f>
      </c>
      <c r="BJ64" s="424"/>
      <c r="BK64" s="425"/>
    </row>
    <row r="65" spans="1:63" s="1" customFormat="1" ht="26.25" customHeight="1" thickBot="1">
      <c r="A65" s="421">
        <v>49</v>
      </c>
      <c r="B65" s="422" t="str">
        <f>VLOOKUP("あやめ-"&amp;A65&amp;"-A",'選手データ（あやめ）'!E:L,4,0)</f>
        <v>吉川千穂子</v>
      </c>
      <c r="C65" s="423" t="s">
        <v>87</v>
      </c>
      <c r="D65" s="422" t="str">
        <f>VLOOKUP("あやめ-"&amp;A65&amp;"-B",'選手データ（あやめ）'!E:L,4,0)</f>
        <v>赤松美幸</v>
      </c>
      <c r="E65" s="419" t="s">
        <v>88</v>
      </c>
      <c r="F65" s="420" t="str">
        <f>VLOOKUP("あやめ-"&amp;A65&amp;"-A",'選手データ（あやめ）'!E:L,8,0)</f>
        <v>香川</v>
      </c>
      <c r="G65" s="424" t="s">
        <v>89</v>
      </c>
      <c r="H65" s="3"/>
      <c r="I65" s="274" t="s">
        <v>802</v>
      </c>
      <c r="J65" s="274"/>
      <c r="K65" s="274"/>
      <c r="L65" s="274">
        <v>2</v>
      </c>
      <c r="M65" s="274"/>
      <c r="N65" s="281"/>
      <c r="O65" s="274" t="s">
        <v>802</v>
      </c>
      <c r="P65" s="5"/>
      <c r="Q65" s="5"/>
      <c r="R65" s="303" t="s">
        <v>802</v>
      </c>
      <c r="S65" s="290"/>
      <c r="T65" s="277"/>
      <c r="U65" s="277">
        <v>0</v>
      </c>
      <c r="V65" s="277"/>
      <c r="W65" s="277" t="s">
        <v>802</v>
      </c>
      <c r="X65" s="4"/>
      <c r="Y65" s="422" t="str">
        <f>VLOOKUP("あやめ-"&amp;AE65&amp;"-A",'選手データ（あやめ）'!E:L,4,0)</f>
        <v>木戸とみ子</v>
      </c>
      <c r="Z65" s="423" t="s">
        <v>76</v>
      </c>
      <c r="AA65" s="422" t="str">
        <f>VLOOKUP("あやめ-"&amp;AE65&amp;"-B",'選手データ（あやめ）'!E:L,4,0)</f>
        <v>影沢光子</v>
      </c>
      <c r="AB65" s="419" t="s">
        <v>77</v>
      </c>
      <c r="AC65" s="420" t="str">
        <f>VLOOKUP("あやめ-"&amp;AE65&amp;"-A",'選手データ（あやめ）'!E:L,8,0)</f>
        <v>神奈川</v>
      </c>
      <c r="AD65" s="424" t="s">
        <v>78</v>
      </c>
      <c r="AE65" s="425">
        <v>73</v>
      </c>
      <c r="AF65" s="421">
        <v>134</v>
      </c>
      <c r="AG65" s="15"/>
      <c r="AH65" s="422" t="str">
        <f>VLOOKUP("あやめ-"&amp;AF65&amp;"-A",'選手データ（あやめ）'!E:L,4,0)</f>
        <v>垣副加世子</v>
      </c>
      <c r="AI65" s="423" t="s">
        <v>87</v>
      </c>
      <c r="AJ65" s="422" t="str">
        <f>VLOOKUP("あやめ-"&amp;AF65&amp;"-B",'選手データ（あやめ）'!E:L,4,0)</f>
        <v>福山由美子</v>
      </c>
      <c r="AK65" s="419" t="s">
        <v>88</v>
      </c>
      <c r="AL65" s="420" t="str">
        <f>VLOOKUP("あやめ-"&amp;AF65&amp;"-A",'選手データ（あやめ）'!E:L,8,0)</f>
        <v>宮崎</v>
      </c>
      <c r="AM65" s="424" t="s">
        <v>89</v>
      </c>
      <c r="AN65" s="7"/>
      <c r="AO65" s="211" t="s">
        <v>802</v>
      </c>
      <c r="AP65" s="211"/>
      <c r="AQ65" s="211"/>
      <c r="AR65" s="211" t="s">
        <v>802</v>
      </c>
      <c r="AS65" s="167"/>
      <c r="AT65" s="183"/>
      <c r="AU65" s="226">
        <v>1</v>
      </c>
      <c r="AV65" s="167"/>
      <c r="AW65" s="168"/>
      <c r="AX65" s="216">
        <v>0</v>
      </c>
      <c r="AY65" s="168"/>
      <c r="AZ65" s="168"/>
      <c r="BA65" s="168" t="s">
        <v>802</v>
      </c>
      <c r="BB65" s="168"/>
      <c r="BC65" s="168">
        <v>3</v>
      </c>
      <c r="BD65" s="4"/>
      <c r="BE65" s="422" t="str">
        <f>VLOOKUP("あやめ-"&amp;BK65&amp;"-A",'選手データ（あやめ）'!E:L,4,0)</f>
        <v>大田純子</v>
      </c>
      <c r="BF65" s="423" t="s">
        <v>76</v>
      </c>
      <c r="BG65" s="422" t="str">
        <f>VLOOKUP("あやめ-"&amp;BK65&amp;"-B",'選手データ（あやめ）'!E:L,4,0)</f>
        <v>半田順子</v>
      </c>
      <c r="BH65" s="419" t="s">
        <v>77</v>
      </c>
      <c r="BI65" s="21" t="str">
        <f>VLOOKUP("あやめ-"&amp;BK65&amp;"-A",'選手データ（あやめ）'!E:L,8,0)</f>
        <v>大阪</v>
      </c>
      <c r="BJ65" s="424" t="s">
        <v>90</v>
      </c>
      <c r="BK65" s="425">
        <v>158</v>
      </c>
    </row>
    <row r="66" spans="1:63" s="1" customFormat="1" ht="26.25" customHeight="1" thickTop="1">
      <c r="A66" s="421"/>
      <c r="B66" s="422"/>
      <c r="C66" s="423"/>
      <c r="D66" s="422"/>
      <c r="E66" s="419"/>
      <c r="F66" s="420">
        <f>IF(VLOOKUP("あやめ-"&amp;A65&amp;"-B",'選手データ（あやめ）'!E:L,8,0)=F65,"",VLOOKUP("あやめ-"&amp;A65&amp;"-B",'選手データ（あやめ）'!E:L,8,0))</f>
      </c>
      <c r="G66" s="424"/>
      <c r="H66" s="3"/>
      <c r="I66" s="289"/>
      <c r="J66" s="317"/>
      <c r="K66" s="317"/>
      <c r="L66" s="289"/>
      <c r="M66" s="274"/>
      <c r="N66" s="293"/>
      <c r="O66" s="282"/>
      <c r="P66" s="274"/>
      <c r="Q66" s="283"/>
      <c r="R66" s="328"/>
      <c r="S66" s="277"/>
      <c r="T66" s="277"/>
      <c r="U66" s="291"/>
      <c r="V66" s="297"/>
      <c r="W66" s="296"/>
      <c r="X66" s="3"/>
      <c r="Y66" s="422"/>
      <c r="Z66" s="423"/>
      <c r="AA66" s="422"/>
      <c r="AB66" s="419"/>
      <c r="AC66" s="420">
        <f>IF(VLOOKUP("あやめ-"&amp;AE65&amp;"-B",'選手データ（あやめ）'!E:L,8,0)=AC65,"",VLOOKUP("あやめ-"&amp;AE65&amp;"-B",'選手データ（あやめ）'!E:L,8,0))</f>
      </c>
      <c r="AD66" s="424"/>
      <c r="AE66" s="425"/>
      <c r="AF66" s="421"/>
      <c r="AG66" s="15"/>
      <c r="AH66" s="422"/>
      <c r="AI66" s="423"/>
      <c r="AJ66" s="422"/>
      <c r="AK66" s="419"/>
      <c r="AL66" s="420">
        <f>IF(VLOOKUP("あやめ-"&amp;AF65&amp;"-B",'選手データ（あやめ）'!E:L,8,0)=AL65,"",VLOOKUP("あやめ-"&amp;AF65&amp;"-B",'選手データ（あやめ）'!E:L,8,0))</f>
      </c>
      <c r="AM66" s="424"/>
      <c r="AN66" s="7"/>
      <c r="AO66" s="167"/>
      <c r="AP66" s="190"/>
      <c r="AQ66" s="167"/>
      <c r="AR66" s="212"/>
      <c r="AS66" s="167"/>
      <c r="AT66" s="215"/>
      <c r="AU66" s="183"/>
      <c r="AV66" s="167"/>
      <c r="AW66" s="177"/>
      <c r="AX66" s="222"/>
      <c r="AY66" s="172"/>
      <c r="AZ66" s="168"/>
      <c r="BA66" s="173"/>
      <c r="BB66" s="178"/>
      <c r="BC66" s="173"/>
      <c r="BD66" s="3"/>
      <c r="BE66" s="422"/>
      <c r="BF66" s="423"/>
      <c r="BG66" s="422"/>
      <c r="BH66" s="419"/>
      <c r="BI66" s="22" t="str">
        <f>IF(VLOOKUP("あやめ-"&amp;BK65&amp;"-B",'選手データ（あやめ）'!E:L,8,0)=BI65,"",VLOOKUP("あやめ-"&amp;BK65&amp;"-B",'選手データ（あやめ）'!E:L,8,0))</f>
        <v>奈良</v>
      </c>
      <c r="BJ66" s="424"/>
      <c r="BK66" s="425"/>
    </row>
    <row r="67" spans="1:63" s="1" customFormat="1" ht="26.25" customHeight="1" thickBot="1">
      <c r="A67" s="421">
        <v>50</v>
      </c>
      <c r="B67" s="422" t="str">
        <f>VLOOKUP("あやめ-"&amp;A67&amp;"-A",'選手データ（あやめ）'!E:L,4,0)</f>
        <v>榊原和子</v>
      </c>
      <c r="C67" s="423" t="s">
        <v>87</v>
      </c>
      <c r="D67" s="422" t="str">
        <f>VLOOKUP("あやめ-"&amp;A67&amp;"-B",'選手データ（あやめ）'!E:L,4,0)</f>
        <v>和田美代子</v>
      </c>
      <c r="E67" s="419" t="s">
        <v>88</v>
      </c>
      <c r="F67" s="420" t="str">
        <f>VLOOKUP("あやめ-"&amp;A67&amp;"-A",'選手データ（あやめ）'!E:L,8,0)</f>
        <v>栃木</v>
      </c>
      <c r="G67" s="424" t="s">
        <v>89</v>
      </c>
      <c r="H67" s="3"/>
      <c r="I67" s="271"/>
      <c r="J67" s="272">
        <v>3</v>
      </c>
      <c r="K67" s="5"/>
      <c r="L67" s="271"/>
      <c r="M67" s="318">
        <v>0</v>
      </c>
      <c r="N67" s="293"/>
      <c r="O67" s="293"/>
      <c r="P67" s="274"/>
      <c r="Q67" s="283"/>
      <c r="R67" s="311"/>
      <c r="S67" s="277"/>
      <c r="T67" s="303">
        <v>1</v>
      </c>
      <c r="U67" s="294"/>
      <c r="V67" s="288">
        <v>0</v>
      </c>
      <c r="W67" s="287"/>
      <c r="X67" s="4"/>
      <c r="Y67" s="422" t="str">
        <f>VLOOKUP("あやめ-"&amp;AE67&amp;"-A",'選手データ（あやめ）'!E:L,4,0)</f>
        <v>橋本美智子</v>
      </c>
      <c r="Z67" s="423" t="s">
        <v>76</v>
      </c>
      <c r="AA67" s="422" t="str">
        <f>VLOOKUP("あやめ-"&amp;AE67&amp;"-B",'選手データ（あやめ）'!E:L,4,0)</f>
        <v>斎藤美沙子</v>
      </c>
      <c r="AB67" s="419" t="s">
        <v>77</v>
      </c>
      <c r="AC67" s="420" t="str">
        <f>VLOOKUP("あやめ-"&amp;AE67&amp;"-A",'選手データ（あやめ）'!E:L,8,0)</f>
        <v>山形</v>
      </c>
      <c r="AD67" s="424" t="s">
        <v>78</v>
      </c>
      <c r="AE67" s="425">
        <v>74</v>
      </c>
      <c r="AF67" s="421">
        <v>135</v>
      </c>
      <c r="AG67" s="15"/>
      <c r="AH67" s="422" t="str">
        <f>VLOOKUP("あやめ-"&amp;AF67&amp;"-A",'選手データ（あやめ）'!E:L,4,0)</f>
        <v>瀬野ひろみ</v>
      </c>
      <c r="AI67" s="423" t="s">
        <v>87</v>
      </c>
      <c r="AJ67" s="422" t="str">
        <f>VLOOKUP("あやめ-"&amp;AF67&amp;"-B",'選手データ（あやめ）'!E:L,4,0)</f>
        <v>樽井恭子</v>
      </c>
      <c r="AK67" s="419" t="s">
        <v>88</v>
      </c>
      <c r="AL67" s="420" t="str">
        <f>VLOOKUP("あやめ-"&amp;AF67&amp;"-A",'選手データ（あやめ）'!E:L,8,0)</f>
        <v>大阪</v>
      </c>
      <c r="AM67" s="424" t="s">
        <v>89</v>
      </c>
      <c r="AN67" s="7"/>
      <c r="AO67" s="170"/>
      <c r="AP67" s="184" t="s">
        <v>802</v>
      </c>
      <c r="AQ67" s="170"/>
      <c r="AR67" s="213"/>
      <c r="AS67" s="214">
        <v>1</v>
      </c>
      <c r="AT67" s="215"/>
      <c r="AU67" s="183"/>
      <c r="AV67" s="167"/>
      <c r="AW67" s="177"/>
      <c r="AX67" s="168"/>
      <c r="AY67" s="172"/>
      <c r="AZ67" s="218" t="s">
        <v>802</v>
      </c>
      <c r="BA67" s="220"/>
      <c r="BB67" s="218" t="s">
        <v>802</v>
      </c>
      <c r="BC67" s="220"/>
      <c r="BD67" s="4"/>
      <c r="BE67" s="422" t="str">
        <f>VLOOKUP("あやめ-"&amp;BK67&amp;"-A",'選手データ（あやめ）'!E:L,4,0)</f>
        <v>秋葉範子</v>
      </c>
      <c r="BF67" s="423" t="s">
        <v>76</v>
      </c>
      <c r="BG67" s="422" t="str">
        <f>VLOOKUP("あやめ-"&amp;BK67&amp;"-B",'選手データ（あやめ）'!E:L,4,0)</f>
        <v>神長千枝子</v>
      </c>
      <c r="BH67" s="419" t="s">
        <v>77</v>
      </c>
      <c r="BI67" s="420" t="str">
        <f>VLOOKUP("あやめ-"&amp;BK67&amp;"-A",'選手データ（あやめ）'!E:L,8,0)</f>
        <v>千葉</v>
      </c>
      <c r="BJ67" s="424" t="s">
        <v>90</v>
      </c>
      <c r="BK67" s="425">
        <v>159</v>
      </c>
    </row>
    <row r="68" spans="1:63" s="1" customFormat="1" ht="26.25" customHeight="1" thickTop="1">
      <c r="A68" s="421"/>
      <c r="B68" s="422"/>
      <c r="C68" s="423"/>
      <c r="D68" s="422"/>
      <c r="E68" s="419"/>
      <c r="F68" s="420">
        <f>IF(VLOOKUP("あやめ-"&amp;A67&amp;"-B",'選手データ（あやめ）'!E:L,8,0)=F67,"",VLOOKUP("あやめ-"&amp;A67&amp;"-B",'選手データ（あやめ）'!E:L,8,0))</f>
      </c>
      <c r="G68" s="424"/>
      <c r="H68" s="3"/>
      <c r="I68" s="307">
        <v>2</v>
      </c>
      <c r="J68" s="317"/>
      <c r="K68" s="275"/>
      <c r="L68" s="319"/>
      <c r="M68" s="281"/>
      <c r="N68" s="293"/>
      <c r="O68" s="293"/>
      <c r="P68" s="274"/>
      <c r="Q68" s="283"/>
      <c r="R68" s="311"/>
      <c r="S68" s="277"/>
      <c r="T68" s="320"/>
      <c r="U68" s="296"/>
      <c r="V68" s="291"/>
      <c r="W68" s="300">
        <v>0</v>
      </c>
      <c r="X68" s="3"/>
      <c r="Y68" s="422"/>
      <c r="Z68" s="423"/>
      <c r="AA68" s="422"/>
      <c r="AB68" s="419"/>
      <c r="AC68" s="420">
        <f>IF(VLOOKUP("あやめ-"&amp;AE67&amp;"-B",'選手データ（あやめ）'!E:L,8,0)=AC67,"",VLOOKUP("あやめ-"&amp;AE67&amp;"-B",'選手データ（あやめ）'!E:L,8,0))</f>
      </c>
      <c r="AD68" s="424"/>
      <c r="AE68" s="425"/>
      <c r="AF68" s="421"/>
      <c r="AG68" s="15"/>
      <c r="AH68" s="422"/>
      <c r="AI68" s="423"/>
      <c r="AJ68" s="422"/>
      <c r="AK68" s="419"/>
      <c r="AL68" s="420">
        <f>IF(VLOOKUP("あやめ-"&amp;AF67&amp;"-B",'選手データ（あやめ）'!E:L,8,0)=AL67,"",VLOOKUP("あやめ-"&amp;AF67&amp;"-B",'選手データ（あやめ）'!E:L,8,0))</f>
      </c>
      <c r="AM68" s="424"/>
      <c r="AN68" s="7"/>
      <c r="AO68" s="197">
        <v>2</v>
      </c>
      <c r="AP68" s="167"/>
      <c r="AQ68" s="186"/>
      <c r="AR68" s="187"/>
      <c r="AS68" s="183"/>
      <c r="AT68" s="215"/>
      <c r="AU68" s="183"/>
      <c r="AV68" s="167"/>
      <c r="AW68" s="177"/>
      <c r="AX68" s="168"/>
      <c r="AY68" s="230"/>
      <c r="AZ68" s="168"/>
      <c r="BA68" s="172"/>
      <c r="BB68" s="172"/>
      <c r="BC68" s="188" t="s">
        <v>802</v>
      </c>
      <c r="BD68" s="3"/>
      <c r="BE68" s="422"/>
      <c r="BF68" s="423"/>
      <c r="BG68" s="422"/>
      <c r="BH68" s="419"/>
      <c r="BI68" s="420">
        <f>IF(VLOOKUP("あやめ-"&amp;BK67&amp;"-B",'選手データ（あやめ）'!E:L,8,0)=BI67,"",VLOOKUP("あやめ-"&amp;BK67&amp;"-B",'選手データ（あやめ）'!E:L,8,0))</f>
      </c>
      <c r="BJ68" s="424"/>
      <c r="BK68" s="425"/>
    </row>
    <row r="69" spans="1:63" s="1" customFormat="1" ht="26.25" customHeight="1" thickBot="1">
      <c r="A69" s="421">
        <v>51</v>
      </c>
      <c r="B69" s="422" t="str">
        <f>VLOOKUP("あやめ-"&amp;A69&amp;"-A",'選手データ（あやめ）'!E:L,4,0)</f>
        <v>児玉江美子</v>
      </c>
      <c r="C69" s="423" t="s">
        <v>87</v>
      </c>
      <c r="D69" s="422" t="str">
        <f>VLOOKUP("あやめ-"&amp;A69&amp;"-B",'選手データ（あやめ）'!E:L,4,0)</f>
        <v>片山洋子</v>
      </c>
      <c r="E69" s="419" t="s">
        <v>88</v>
      </c>
      <c r="F69" s="23" t="str">
        <f>VLOOKUP("あやめ-"&amp;A69&amp;"-A",'選手データ（あやめ）'!E:L,8,0)</f>
        <v>和歌山</v>
      </c>
      <c r="G69" s="424" t="s">
        <v>89</v>
      </c>
      <c r="H69" s="3"/>
      <c r="I69" s="279"/>
      <c r="J69" s="279"/>
      <c r="K69" s="318"/>
      <c r="L69" s="321"/>
      <c r="M69" s="281"/>
      <c r="N69" s="293"/>
      <c r="O69" s="293"/>
      <c r="P69" s="274"/>
      <c r="Q69" s="283"/>
      <c r="R69" s="311"/>
      <c r="S69" s="277"/>
      <c r="T69" s="322"/>
      <c r="U69" s="301"/>
      <c r="V69" s="302"/>
      <c r="W69" s="280"/>
      <c r="X69" s="4"/>
      <c r="Y69" s="422" t="str">
        <f>VLOOKUP("あやめ-"&amp;AE69&amp;"-A",'選手データ（あやめ）'!E:L,4,0)</f>
        <v>岸下京子</v>
      </c>
      <c r="Z69" s="423" t="s">
        <v>76</v>
      </c>
      <c r="AA69" s="422" t="str">
        <f>VLOOKUP("あやめ-"&amp;AE69&amp;"-B",'選手データ（あやめ）'!E:L,4,0)</f>
        <v>岸本節子</v>
      </c>
      <c r="AB69" s="419" t="s">
        <v>77</v>
      </c>
      <c r="AC69" s="420" t="str">
        <f>VLOOKUP("あやめ-"&amp;AE69&amp;"-A",'選手データ（あやめ）'!E:L,8,0)</f>
        <v>奈良</v>
      </c>
      <c r="AD69" s="424" t="s">
        <v>78</v>
      </c>
      <c r="AE69" s="425">
        <v>75</v>
      </c>
      <c r="AF69" s="421">
        <v>136</v>
      </c>
      <c r="AG69" s="15"/>
      <c r="AH69" s="422" t="str">
        <f>VLOOKUP("あやめ-"&amp;AF69&amp;"-A",'選手データ（あやめ）'!E:L,4,0)</f>
        <v>竹内恵子</v>
      </c>
      <c r="AI69" s="423" t="s">
        <v>87</v>
      </c>
      <c r="AJ69" s="422" t="str">
        <f>VLOOKUP("あやめ-"&amp;AF69&amp;"-B",'選手データ（あやめ）'!E:L,4,0)</f>
        <v>吉浦安恵</v>
      </c>
      <c r="AK69" s="419" t="s">
        <v>88</v>
      </c>
      <c r="AL69" s="420" t="str">
        <f>VLOOKUP("あやめ-"&amp;AF69&amp;"-A",'選手データ（あやめ）'!E:L,8,0)</f>
        <v>島根</v>
      </c>
      <c r="AM69" s="424" t="s">
        <v>89</v>
      </c>
      <c r="AN69" s="7"/>
      <c r="AO69" s="170"/>
      <c r="AP69" s="170"/>
      <c r="AQ69" s="184"/>
      <c r="AR69" s="169"/>
      <c r="AS69" s="183"/>
      <c r="AT69" s="215"/>
      <c r="AU69" s="183"/>
      <c r="AV69" s="167"/>
      <c r="AW69" s="177"/>
      <c r="AX69" s="168"/>
      <c r="AY69" s="230"/>
      <c r="AZ69" s="168"/>
      <c r="BA69" s="175"/>
      <c r="BB69" s="175"/>
      <c r="BC69" s="171"/>
      <c r="BD69" s="4"/>
      <c r="BE69" s="422" t="str">
        <f>VLOOKUP("あやめ-"&amp;BK69&amp;"-A",'選手データ（あやめ）'!E:L,4,0)</f>
        <v>三宮利子</v>
      </c>
      <c r="BF69" s="423" t="s">
        <v>76</v>
      </c>
      <c r="BG69" s="422" t="str">
        <f>VLOOKUP("あやめ-"&amp;BK69&amp;"-B",'選手データ（あやめ）'!E:L,4,0)</f>
        <v>室屋孝子</v>
      </c>
      <c r="BH69" s="419" t="s">
        <v>77</v>
      </c>
      <c r="BI69" s="21" t="str">
        <f>VLOOKUP("あやめ-"&amp;BK69&amp;"-A",'選手データ（あやめ）'!E:L,8,0)</f>
        <v>徳島</v>
      </c>
      <c r="BJ69" s="424" t="s">
        <v>90</v>
      </c>
      <c r="BK69" s="425">
        <v>160</v>
      </c>
    </row>
    <row r="70" spans="1:63" s="1" customFormat="1" ht="26.25" customHeight="1" thickBot="1" thickTop="1">
      <c r="A70" s="421"/>
      <c r="B70" s="422"/>
      <c r="C70" s="423"/>
      <c r="D70" s="422"/>
      <c r="E70" s="419"/>
      <c r="F70" s="24" t="str">
        <f>IF(VLOOKUP("あやめ-"&amp;A69&amp;"-B",'選手データ（あやめ）'!E:L,8,0)=F69,"",VLOOKUP("あやめ-"&amp;A69&amp;"-B",'選手データ（あやめ）'!E:L,8,0))</f>
        <v>大阪</v>
      </c>
      <c r="G70" s="424"/>
      <c r="H70" s="3"/>
      <c r="I70" s="274"/>
      <c r="J70" s="273" t="s">
        <v>802</v>
      </c>
      <c r="K70" s="273"/>
      <c r="L70" s="273" t="s">
        <v>802</v>
      </c>
      <c r="M70" s="281"/>
      <c r="N70" s="329"/>
      <c r="O70" s="293"/>
      <c r="P70" s="274"/>
      <c r="Q70" s="283"/>
      <c r="R70" s="311"/>
      <c r="S70" s="330"/>
      <c r="T70" s="290"/>
      <c r="U70" s="278" t="s">
        <v>802</v>
      </c>
      <c r="V70" s="278" t="s">
        <v>802</v>
      </c>
      <c r="W70" s="277"/>
      <c r="X70" s="3"/>
      <c r="Y70" s="422"/>
      <c r="Z70" s="423"/>
      <c r="AA70" s="422"/>
      <c r="AB70" s="419"/>
      <c r="AC70" s="420">
        <f>IF(VLOOKUP("あやめ-"&amp;AE69&amp;"-B",'選手データ（あやめ）'!E:L,8,0)=AC69,"",VLOOKUP("あやめ-"&amp;AE69&amp;"-B",'選手データ（あやめ）'!E:L,8,0))</f>
      </c>
      <c r="AD70" s="424"/>
      <c r="AE70" s="425"/>
      <c r="AF70" s="421"/>
      <c r="AG70" s="15"/>
      <c r="AH70" s="422"/>
      <c r="AI70" s="423"/>
      <c r="AJ70" s="422"/>
      <c r="AK70" s="419"/>
      <c r="AL70" s="420">
        <f>IF(VLOOKUP("あやめ-"&amp;AF69&amp;"-B",'選手データ（あやめ）'!E:L,8,0)=AL69,"",VLOOKUP("あやめ-"&amp;AF69&amp;"-B",'選手データ（あやめ）'!E:L,8,0))</f>
      </c>
      <c r="AM70" s="424"/>
      <c r="AN70" s="7"/>
      <c r="AO70" s="167"/>
      <c r="AP70" s="197">
        <v>1</v>
      </c>
      <c r="AQ70" s="197"/>
      <c r="AR70" s="197">
        <v>0</v>
      </c>
      <c r="AS70" s="183"/>
      <c r="AT70" s="215"/>
      <c r="AU70" s="183"/>
      <c r="AV70" s="167"/>
      <c r="AW70" s="177"/>
      <c r="AX70" s="168"/>
      <c r="AY70" s="242"/>
      <c r="AZ70" s="168"/>
      <c r="BA70" s="188">
        <v>1</v>
      </c>
      <c r="BB70" s="188">
        <v>2</v>
      </c>
      <c r="BC70" s="168"/>
      <c r="BD70" s="3"/>
      <c r="BE70" s="422"/>
      <c r="BF70" s="423"/>
      <c r="BG70" s="422"/>
      <c r="BH70" s="419"/>
      <c r="BI70" s="22" t="str">
        <f>IF(VLOOKUP("あやめ-"&amp;BK69&amp;"-B",'選手データ（あやめ）'!E:L,8,0)=BI69,"",VLOOKUP("あやめ-"&amp;BK69&amp;"-B",'選手データ（あやめ）'!E:L,8,0))</f>
        <v>兵庫</v>
      </c>
      <c r="BJ70" s="424"/>
      <c r="BK70" s="425"/>
    </row>
    <row r="71" spans="1:63" s="1" customFormat="1" ht="26.25" customHeight="1" thickBot="1" thickTop="1">
      <c r="A71" s="421">
        <v>52</v>
      </c>
      <c r="B71" s="422" t="str">
        <f>VLOOKUP("あやめ-"&amp;A71&amp;"-A",'選手データ（あやめ）'!E:L,4,0)</f>
        <v>後藤終子</v>
      </c>
      <c r="C71" s="423" t="s">
        <v>87</v>
      </c>
      <c r="D71" s="422" t="str">
        <f>VLOOKUP("あやめ-"&amp;A71&amp;"-B",'選手データ（あやめ）'!E:L,4,0)</f>
        <v>吉村智恵</v>
      </c>
      <c r="E71" s="419" t="s">
        <v>88</v>
      </c>
      <c r="F71" s="23" t="str">
        <f>VLOOKUP("あやめ-"&amp;A71&amp;"-A",'選手データ（あやめ）'!E:L,8,0)</f>
        <v>愛知</v>
      </c>
      <c r="G71" s="424" t="s">
        <v>89</v>
      </c>
      <c r="H71" s="3"/>
      <c r="I71" s="279" t="s">
        <v>802</v>
      </c>
      <c r="J71" s="279"/>
      <c r="K71" s="279"/>
      <c r="L71" s="279" t="s">
        <v>802</v>
      </c>
      <c r="M71" s="293"/>
      <c r="N71" s="273" t="s">
        <v>802</v>
      </c>
      <c r="O71" s="293"/>
      <c r="P71" s="274"/>
      <c r="Q71" s="283"/>
      <c r="R71" s="277"/>
      <c r="S71" s="299" t="s">
        <v>802</v>
      </c>
      <c r="T71" s="277"/>
      <c r="U71" s="280" t="s">
        <v>802</v>
      </c>
      <c r="V71" s="280"/>
      <c r="W71" s="280" t="s">
        <v>802</v>
      </c>
      <c r="X71" s="4"/>
      <c r="Y71" s="422" t="str">
        <f>VLOOKUP("あやめ-"&amp;AE71&amp;"-A",'選手データ（あやめ）'!E:L,4,0)</f>
        <v>宮川祝子</v>
      </c>
      <c r="Z71" s="423" t="s">
        <v>76</v>
      </c>
      <c r="AA71" s="422" t="str">
        <f>VLOOKUP("あやめ-"&amp;AE71&amp;"-B",'選手データ（あやめ）'!E:L,4,0)</f>
        <v>石橋美和子</v>
      </c>
      <c r="AB71" s="419" t="s">
        <v>77</v>
      </c>
      <c r="AC71" s="420" t="str">
        <f>VLOOKUP("あやめ-"&amp;AE71&amp;"-A",'選手データ（あやめ）'!E:L,8,0)</f>
        <v>大阪</v>
      </c>
      <c r="AD71" s="424" t="s">
        <v>78</v>
      </c>
      <c r="AE71" s="425">
        <v>76</v>
      </c>
      <c r="AF71" s="421">
        <v>137</v>
      </c>
      <c r="AG71" s="15"/>
      <c r="AH71" s="422" t="str">
        <f>VLOOKUP("あやめ-"&amp;AF71&amp;"-A",'選手データ（あやめ）'!E:L,4,0)</f>
        <v>乍　千賀子</v>
      </c>
      <c r="AI71" s="423" t="s">
        <v>87</v>
      </c>
      <c r="AJ71" s="422" t="str">
        <f>VLOOKUP("あやめ-"&amp;AF71&amp;"-B",'選手データ（あやめ）'!E:L,4,0)</f>
        <v>市川雅子</v>
      </c>
      <c r="AK71" s="419" t="s">
        <v>88</v>
      </c>
      <c r="AL71" s="21" t="str">
        <f>VLOOKUP("あやめ-"&amp;AF71&amp;"-A",'選手データ（あやめ）'!E:L,8,0)</f>
        <v>宮城</v>
      </c>
      <c r="AM71" s="424" t="s">
        <v>89</v>
      </c>
      <c r="AN71" s="7"/>
      <c r="AO71" s="211" t="s">
        <v>802</v>
      </c>
      <c r="AP71" s="211"/>
      <c r="AQ71" s="211"/>
      <c r="AR71" s="211" t="s">
        <v>802</v>
      </c>
      <c r="AS71" s="215"/>
      <c r="AT71" s="234" t="s">
        <v>802</v>
      </c>
      <c r="AU71" s="183"/>
      <c r="AV71" s="167"/>
      <c r="AW71" s="177"/>
      <c r="AX71" s="168"/>
      <c r="AY71" s="260">
        <v>2</v>
      </c>
      <c r="AZ71" s="172"/>
      <c r="BA71" s="218" t="s">
        <v>802</v>
      </c>
      <c r="BB71" s="218"/>
      <c r="BC71" s="218" t="s">
        <v>802</v>
      </c>
      <c r="BD71" s="4"/>
      <c r="BE71" s="422" t="str">
        <f>VLOOKUP("あやめ-"&amp;BK71&amp;"-A",'選手データ（あやめ）'!E:L,4,0)</f>
        <v>吉海睦子</v>
      </c>
      <c r="BF71" s="423" t="s">
        <v>76</v>
      </c>
      <c r="BG71" s="422" t="str">
        <f>VLOOKUP("あやめ-"&amp;BK71&amp;"-B",'選手データ（あやめ）'!E:L,4,0)</f>
        <v>佐多裕子</v>
      </c>
      <c r="BH71" s="419" t="s">
        <v>77</v>
      </c>
      <c r="BI71" s="420" t="str">
        <f>VLOOKUP("あやめ-"&amp;BK71&amp;"-A",'選手データ（あやめ）'!E:L,8,0)</f>
        <v>鹿児島</v>
      </c>
      <c r="BJ71" s="424" t="s">
        <v>90</v>
      </c>
      <c r="BK71" s="425">
        <v>161</v>
      </c>
    </row>
    <row r="72" spans="1:63" s="1" customFormat="1" ht="26.25" customHeight="1" thickTop="1">
      <c r="A72" s="421"/>
      <c r="B72" s="422"/>
      <c r="C72" s="423"/>
      <c r="D72" s="422"/>
      <c r="E72" s="419"/>
      <c r="F72" s="24" t="str">
        <f>IF(VLOOKUP("あやめ-"&amp;A71&amp;"-B",'選手データ（あやめ）'!E:L,8,0)=F71,"",VLOOKUP("あやめ-"&amp;A71&amp;"-B",'選手データ（あやめ）'!E:L,8,0))</f>
        <v>大阪</v>
      </c>
      <c r="G72" s="424"/>
      <c r="H72" s="3"/>
      <c r="I72" s="274"/>
      <c r="J72" s="304"/>
      <c r="K72" s="274"/>
      <c r="L72" s="282"/>
      <c r="M72" s="293"/>
      <c r="N72" s="274"/>
      <c r="O72" s="293"/>
      <c r="P72" s="274"/>
      <c r="Q72" s="283"/>
      <c r="R72" s="277"/>
      <c r="S72" s="283"/>
      <c r="T72" s="311"/>
      <c r="U72" s="277"/>
      <c r="V72" s="284"/>
      <c r="W72" s="277"/>
      <c r="X72" s="3"/>
      <c r="Y72" s="422"/>
      <c r="Z72" s="423"/>
      <c r="AA72" s="422"/>
      <c r="AB72" s="419"/>
      <c r="AC72" s="420">
        <f>IF(VLOOKUP("あやめ-"&amp;AE71&amp;"-B",'選手データ（あやめ）'!E:L,8,0)=AC71,"",VLOOKUP("あやめ-"&amp;AE71&amp;"-B",'選手データ（あやめ）'!E:L,8,0))</f>
      </c>
      <c r="AD72" s="424"/>
      <c r="AE72" s="425"/>
      <c r="AF72" s="421"/>
      <c r="AG72" s="15"/>
      <c r="AH72" s="422"/>
      <c r="AI72" s="423"/>
      <c r="AJ72" s="422"/>
      <c r="AK72" s="419"/>
      <c r="AL72" s="22" t="str">
        <f>IF(VLOOKUP("あやめ-"&amp;AF71&amp;"-B",'選手データ（あやめ）'!E:L,8,0)=AL71,"",VLOOKUP("あやめ-"&amp;AF71&amp;"-B",'選手データ（あやめ）'!E:L,8,0))</f>
        <v>静岡</v>
      </c>
      <c r="AM72" s="424"/>
      <c r="AN72" s="7"/>
      <c r="AO72" s="167"/>
      <c r="AP72" s="190"/>
      <c r="AQ72" s="167"/>
      <c r="AR72" s="212"/>
      <c r="AS72" s="215"/>
      <c r="AT72" s="167"/>
      <c r="AU72" s="183"/>
      <c r="AV72" s="167"/>
      <c r="AW72" s="177"/>
      <c r="AX72" s="168"/>
      <c r="AY72" s="168"/>
      <c r="AZ72" s="230"/>
      <c r="BA72" s="168"/>
      <c r="BB72" s="168"/>
      <c r="BC72" s="172"/>
      <c r="BD72" s="3"/>
      <c r="BE72" s="422"/>
      <c r="BF72" s="423"/>
      <c r="BG72" s="422"/>
      <c r="BH72" s="419"/>
      <c r="BI72" s="420">
        <f>IF(VLOOKUP("あやめ-"&amp;BK71&amp;"-B",'選手データ（あやめ）'!E:L,8,0)=BI71,"",VLOOKUP("あやめ-"&amp;BK71&amp;"-B",'選手データ（あやめ）'!E:L,8,0))</f>
      </c>
      <c r="BJ72" s="424"/>
      <c r="BK72" s="425"/>
    </row>
    <row r="73" spans="1:63" s="1" customFormat="1" ht="26.25" customHeight="1" thickBot="1">
      <c r="A73" s="421">
        <v>53</v>
      </c>
      <c r="B73" s="422" t="str">
        <f>VLOOKUP("あやめ-"&amp;A73&amp;"-A",'選手データ（あやめ）'!E:L,4,0)</f>
        <v>吉田道子</v>
      </c>
      <c r="C73" s="423" t="s">
        <v>87</v>
      </c>
      <c r="D73" s="422" t="str">
        <f>VLOOKUP("あやめ-"&amp;A73&amp;"-B",'選手データ（あやめ）'!E:L,4,0)</f>
        <v>藤井寿代</v>
      </c>
      <c r="E73" s="419" t="s">
        <v>88</v>
      </c>
      <c r="F73" s="23" t="str">
        <f>VLOOKUP("あやめ-"&amp;A73&amp;"-A",'選手データ（あやめ）'!E:L,8,0)</f>
        <v>広島</v>
      </c>
      <c r="G73" s="424" t="s">
        <v>89</v>
      </c>
      <c r="H73" s="3"/>
      <c r="I73" s="272"/>
      <c r="J73" s="292"/>
      <c r="K73" s="272">
        <v>3</v>
      </c>
      <c r="L73" s="285"/>
      <c r="M73" s="323"/>
      <c r="N73" s="274"/>
      <c r="O73" s="293"/>
      <c r="P73" s="274"/>
      <c r="Q73" s="283"/>
      <c r="R73" s="277"/>
      <c r="S73" s="283"/>
      <c r="T73" s="312"/>
      <c r="U73" s="287"/>
      <c r="V73" s="288" t="s">
        <v>802</v>
      </c>
      <c r="W73" s="287"/>
      <c r="X73" s="4"/>
      <c r="Y73" s="422" t="str">
        <f>VLOOKUP("あやめ-"&amp;AE73&amp;"-A",'選手データ（あやめ）'!E:L,4,0)</f>
        <v>永田照子</v>
      </c>
      <c r="Z73" s="423" t="s">
        <v>76</v>
      </c>
      <c r="AA73" s="422" t="str">
        <f>VLOOKUP("あやめ-"&amp;AE73&amp;"-B",'選手データ（あやめ）'!E:L,4,0)</f>
        <v>渕上るみ子</v>
      </c>
      <c r="AB73" s="419" t="s">
        <v>77</v>
      </c>
      <c r="AC73" s="420" t="str">
        <f>VLOOKUP("あやめ-"&amp;AE73&amp;"-A",'選手データ（あやめ）'!E:L,8,0)</f>
        <v>長崎</v>
      </c>
      <c r="AD73" s="424" t="s">
        <v>78</v>
      </c>
      <c r="AE73" s="425">
        <v>77</v>
      </c>
      <c r="AF73" s="421">
        <v>138</v>
      </c>
      <c r="AG73" s="15"/>
      <c r="AH73" s="422" t="str">
        <f>VLOOKUP("あやめ-"&amp;AF73&amp;"-A",'選手データ（あやめ）'!E:L,4,0)</f>
        <v>脇川英子</v>
      </c>
      <c r="AI73" s="423" t="s">
        <v>87</v>
      </c>
      <c r="AJ73" s="422" t="str">
        <f>VLOOKUP("あやめ-"&amp;AF73&amp;"-B",'選手データ（あやめ）'!E:L,4,0)</f>
        <v>浅田道子</v>
      </c>
      <c r="AK73" s="419" t="s">
        <v>88</v>
      </c>
      <c r="AL73" s="420" t="str">
        <f>VLOOKUP("あやめ-"&amp;AF73&amp;"-A",'選手データ（あやめ）'!E:L,8,0)</f>
        <v>兵庫</v>
      </c>
      <c r="AM73" s="424" t="s">
        <v>89</v>
      </c>
      <c r="AN73" s="7"/>
      <c r="AO73" s="170"/>
      <c r="AP73" s="184" t="s">
        <v>802</v>
      </c>
      <c r="AQ73" s="170"/>
      <c r="AR73" s="213"/>
      <c r="AS73" s="227"/>
      <c r="AT73" s="167"/>
      <c r="AU73" s="183"/>
      <c r="AV73" s="167"/>
      <c r="AW73" s="177"/>
      <c r="AX73" s="168"/>
      <c r="AY73" s="168"/>
      <c r="AZ73" s="242">
        <v>3</v>
      </c>
      <c r="BA73" s="171"/>
      <c r="BB73" s="171">
        <v>1</v>
      </c>
      <c r="BC73" s="175"/>
      <c r="BD73" s="4"/>
      <c r="BE73" s="422" t="str">
        <f>VLOOKUP("あやめ-"&amp;BK73&amp;"-A",'選手データ（あやめ）'!E:L,4,0)</f>
        <v>榎本あや子</v>
      </c>
      <c r="BF73" s="423" t="s">
        <v>76</v>
      </c>
      <c r="BG73" s="422" t="str">
        <f>VLOOKUP("あやめ-"&amp;BK73&amp;"-B",'選手データ（あやめ）'!E:L,4,0)</f>
        <v>石本康枝</v>
      </c>
      <c r="BH73" s="419" t="s">
        <v>77</v>
      </c>
      <c r="BI73" s="420" t="str">
        <f>VLOOKUP("あやめ-"&amp;BK73&amp;"-A",'選手データ（あやめ）'!E:L,8,0)</f>
        <v>和歌山</v>
      </c>
      <c r="BJ73" s="424" t="s">
        <v>90</v>
      </c>
      <c r="BK73" s="425">
        <v>162</v>
      </c>
    </row>
    <row r="74" spans="1:63" s="1" customFormat="1" ht="26.25" customHeight="1" thickTop="1">
      <c r="A74" s="421"/>
      <c r="B74" s="422"/>
      <c r="C74" s="423"/>
      <c r="D74" s="422"/>
      <c r="E74" s="419"/>
      <c r="F74" s="24" t="str">
        <f>IF(VLOOKUP("あやめ-"&amp;A73&amp;"-B",'選手データ（あやめ）'!E:L,8,0)=F73,"",VLOOKUP("あやめ-"&amp;A73&amp;"-B",'選手データ（あやめ）'!E:L,8,0))</f>
        <v>島根</v>
      </c>
      <c r="G74" s="424"/>
      <c r="H74" s="3"/>
      <c r="I74" s="273">
        <v>1</v>
      </c>
      <c r="J74" s="274"/>
      <c r="K74" s="275"/>
      <c r="L74" s="289"/>
      <c r="M74" s="273" t="s">
        <v>802</v>
      </c>
      <c r="N74" s="274"/>
      <c r="O74" s="293"/>
      <c r="P74" s="274"/>
      <c r="Q74" s="283"/>
      <c r="R74" s="277"/>
      <c r="S74" s="277"/>
      <c r="T74" s="331" t="s">
        <v>802</v>
      </c>
      <c r="U74" s="290"/>
      <c r="V74" s="291"/>
      <c r="W74" s="278">
        <v>0</v>
      </c>
      <c r="X74" s="3"/>
      <c r="Y74" s="422"/>
      <c r="Z74" s="423"/>
      <c r="AA74" s="422"/>
      <c r="AB74" s="419"/>
      <c r="AC74" s="420">
        <f>IF(VLOOKUP("あやめ-"&amp;AE73&amp;"-B",'選手データ（あやめ）'!E:L,8,0)=AC73,"",VLOOKUP("あやめ-"&amp;AE73&amp;"-B",'選手データ（あやめ）'!E:L,8,0))</f>
      </c>
      <c r="AD74" s="424"/>
      <c r="AE74" s="425"/>
      <c r="AF74" s="421"/>
      <c r="AG74" s="15"/>
      <c r="AH74" s="422"/>
      <c r="AI74" s="423"/>
      <c r="AJ74" s="422"/>
      <c r="AK74" s="419"/>
      <c r="AL74" s="420">
        <f>IF(VLOOKUP("あやめ-"&amp;AF73&amp;"-B",'選手データ（あやめ）'!E:L,8,0)=AL73,"",VLOOKUP("あやめ-"&amp;AF73&amp;"-B",'選手データ（あやめ）'!E:L,8,0))</f>
      </c>
      <c r="AM74" s="424"/>
      <c r="AN74" s="7"/>
      <c r="AO74" s="197">
        <v>2</v>
      </c>
      <c r="AP74" s="167"/>
      <c r="AQ74" s="186"/>
      <c r="AR74" s="187"/>
      <c r="AS74" s="232" t="s">
        <v>802</v>
      </c>
      <c r="AT74" s="167"/>
      <c r="AU74" s="183"/>
      <c r="AV74" s="167"/>
      <c r="AW74" s="177"/>
      <c r="AX74" s="168"/>
      <c r="AY74" s="168"/>
      <c r="AZ74" s="188">
        <v>3</v>
      </c>
      <c r="BA74" s="173"/>
      <c r="BB74" s="173"/>
      <c r="BC74" s="189">
        <v>0</v>
      </c>
      <c r="BD74" s="3"/>
      <c r="BE74" s="422"/>
      <c r="BF74" s="423"/>
      <c r="BG74" s="422"/>
      <c r="BH74" s="419"/>
      <c r="BI74" s="420">
        <f>IF(VLOOKUP("あやめ-"&amp;BK73&amp;"-B",'選手データ（あやめ）'!E:L,8,0)=BI73,"",VLOOKUP("あやめ-"&amp;BK73&amp;"-B",'選手データ（あやめ）'!E:L,8,0))</f>
      </c>
      <c r="BJ74" s="424"/>
      <c r="BK74" s="425"/>
    </row>
    <row r="75" spans="1:63" s="1" customFormat="1" ht="26.25" customHeight="1">
      <c r="A75" s="421">
        <v>54</v>
      </c>
      <c r="B75" s="422" t="str">
        <f>VLOOKUP("あやめ-"&amp;A75&amp;"-A",'選手データ（あやめ）'!E:L,4,0)</f>
        <v>木枝一子</v>
      </c>
      <c r="C75" s="423" t="s">
        <v>87</v>
      </c>
      <c r="D75" s="422" t="str">
        <f>VLOOKUP("あやめ-"&amp;A75&amp;"-B",'選手データ（あやめ）'!E:L,4,0)</f>
        <v>二谷敏子</v>
      </c>
      <c r="E75" s="419" t="s">
        <v>88</v>
      </c>
      <c r="F75" s="420" t="str">
        <f>VLOOKUP("あやめ-"&amp;A75&amp;"-A",'選手データ（あやめ）'!E:L,8,0)</f>
        <v>京都</v>
      </c>
      <c r="G75" s="424" t="s">
        <v>89</v>
      </c>
      <c r="H75" s="3"/>
      <c r="I75" s="272"/>
      <c r="J75" s="272"/>
      <c r="K75" s="292"/>
      <c r="L75" s="271"/>
      <c r="M75" s="274"/>
      <c r="N75" s="274"/>
      <c r="O75" s="293"/>
      <c r="P75" s="274"/>
      <c r="Q75" s="283"/>
      <c r="R75" s="277"/>
      <c r="S75" s="277"/>
      <c r="T75" s="277"/>
      <c r="U75" s="294"/>
      <c r="V75" s="294"/>
      <c r="W75" s="287"/>
      <c r="X75" s="4"/>
      <c r="Y75" s="422" t="str">
        <f>VLOOKUP("あやめ-"&amp;AE75&amp;"-A",'選手データ（あやめ）'!E:L,4,0)</f>
        <v>渡部洋子</v>
      </c>
      <c r="Z75" s="423" t="s">
        <v>76</v>
      </c>
      <c r="AA75" s="422" t="str">
        <f>VLOOKUP("あやめ-"&amp;AE75&amp;"-B",'選手データ（あやめ）'!E:L,4,0)</f>
        <v>岩原笑美子</v>
      </c>
      <c r="AB75" s="419" t="s">
        <v>77</v>
      </c>
      <c r="AC75" s="420" t="str">
        <f>VLOOKUP("あやめ-"&amp;AE75&amp;"-A",'選手データ（あやめ）'!E:L,8,0)</f>
        <v>島根</v>
      </c>
      <c r="AD75" s="424" t="s">
        <v>78</v>
      </c>
      <c r="AE75" s="425">
        <v>78</v>
      </c>
      <c r="AF75" s="421">
        <v>139</v>
      </c>
      <c r="AG75" s="15"/>
      <c r="AH75" s="422" t="str">
        <f>VLOOKUP("あやめ-"&amp;AF75&amp;"-A",'選手データ（あやめ）'!E:L,4,0)</f>
        <v>中村とし子</v>
      </c>
      <c r="AI75" s="423" t="s">
        <v>87</v>
      </c>
      <c r="AJ75" s="422" t="str">
        <f>VLOOKUP("あやめ-"&amp;AF75&amp;"-B",'選手データ（あやめ）'!E:L,4,0)</f>
        <v>谷口峰子</v>
      </c>
      <c r="AK75" s="419" t="s">
        <v>88</v>
      </c>
      <c r="AL75" s="420" t="str">
        <f>VLOOKUP("あやめ-"&amp;AF75&amp;"-A",'選手データ（あやめ）'!E:L,8,0)</f>
        <v>福井</v>
      </c>
      <c r="AM75" s="424" t="s">
        <v>89</v>
      </c>
      <c r="AN75" s="7"/>
      <c r="AO75" s="170"/>
      <c r="AP75" s="170"/>
      <c r="AQ75" s="184"/>
      <c r="AR75" s="169"/>
      <c r="AS75" s="167"/>
      <c r="AT75" s="167"/>
      <c r="AU75" s="183"/>
      <c r="AV75" s="167"/>
      <c r="AW75" s="177"/>
      <c r="AX75" s="168"/>
      <c r="AY75" s="168"/>
      <c r="AZ75" s="168"/>
      <c r="BA75" s="175"/>
      <c r="BB75" s="175"/>
      <c r="BC75" s="171"/>
      <c r="BD75" s="4"/>
      <c r="BE75" s="422" t="str">
        <f>VLOOKUP("あやめ-"&amp;BK75&amp;"-A",'選手データ（あやめ）'!E:L,4,0)</f>
        <v>保坂富美子</v>
      </c>
      <c r="BF75" s="423" t="s">
        <v>76</v>
      </c>
      <c r="BG75" s="422" t="str">
        <f>VLOOKUP("あやめ-"&amp;BK75&amp;"-B",'選手データ（あやめ）'!E:L,4,0)</f>
        <v>渡部久美子</v>
      </c>
      <c r="BH75" s="419" t="s">
        <v>77</v>
      </c>
      <c r="BI75" s="420" t="str">
        <f>VLOOKUP("あやめ-"&amp;BK75&amp;"-A",'選手データ（あやめ）'!E:L,8,0)</f>
        <v>広島</v>
      </c>
      <c r="BJ75" s="424" t="s">
        <v>90</v>
      </c>
      <c r="BK75" s="425">
        <v>163</v>
      </c>
    </row>
    <row r="76" spans="1:63" s="1" customFormat="1" ht="26.25" customHeight="1">
      <c r="A76" s="421"/>
      <c r="B76" s="422"/>
      <c r="C76" s="423"/>
      <c r="D76" s="422"/>
      <c r="E76" s="419"/>
      <c r="F76" s="420">
        <f>IF(VLOOKUP("あやめ-"&amp;A75&amp;"-B",'選手データ（あやめ）'!E:L,8,0)=F75,"",VLOOKUP("あやめ-"&amp;A75&amp;"-B",'選手データ（あやめ）'!E:L,8,0))</f>
      </c>
      <c r="G76" s="424"/>
      <c r="H76" s="3"/>
      <c r="I76" s="274"/>
      <c r="J76" s="273" t="s">
        <v>802</v>
      </c>
      <c r="K76" s="273"/>
      <c r="L76" s="273">
        <v>0</v>
      </c>
      <c r="M76" s="274"/>
      <c r="N76" s="274"/>
      <c r="O76" s="293"/>
      <c r="P76" s="274"/>
      <c r="Q76" s="283"/>
      <c r="R76" s="277"/>
      <c r="S76" s="277"/>
      <c r="T76" s="277"/>
      <c r="U76" s="278">
        <v>0</v>
      </c>
      <c r="V76" s="278">
        <v>0</v>
      </c>
      <c r="W76" s="277"/>
      <c r="X76" s="3"/>
      <c r="Y76" s="422"/>
      <c r="Z76" s="423"/>
      <c r="AA76" s="422"/>
      <c r="AB76" s="419"/>
      <c r="AC76" s="420">
        <f>IF(VLOOKUP("あやめ-"&amp;AE75&amp;"-B",'選手データ（あやめ）'!E:L,8,0)=AC75,"",VLOOKUP("あやめ-"&amp;AE75&amp;"-B",'選手データ（あやめ）'!E:L,8,0))</f>
      </c>
      <c r="AD76" s="424"/>
      <c r="AE76" s="425"/>
      <c r="AF76" s="421"/>
      <c r="AG76" s="15"/>
      <c r="AH76" s="422"/>
      <c r="AI76" s="423"/>
      <c r="AJ76" s="422"/>
      <c r="AK76" s="419"/>
      <c r="AL76" s="420">
        <f>IF(VLOOKUP("あやめ-"&amp;AF75&amp;"-B",'選手データ（あやめ）'!E:L,8,0)=AL75,"",VLOOKUP("あやめ-"&amp;AF75&amp;"-B",'選手データ（あやめ）'!E:L,8,0))</f>
      </c>
      <c r="AM76" s="424"/>
      <c r="AN76" s="7"/>
      <c r="AO76" s="167"/>
      <c r="AP76" s="197">
        <v>3</v>
      </c>
      <c r="AQ76" s="197"/>
      <c r="AR76" s="197">
        <v>0</v>
      </c>
      <c r="AS76" s="167"/>
      <c r="AT76" s="167"/>
      <c r="AU76" s="183"/>
      <c r="AV76" s="167"/>
      <c r="AW76" s="177"/>
      <c r="AX76" s="168"/>
      <c r="AY76" s="168"/>
      <c r="AZ76" s="168"/>
      <c r="BA76" s="188">
        <v>0</v>
      </c>
      <c r="BB76" s="188" t="s">
        <v>802</v>
      </c>
      <c r="BC76" s="168"/>
      <c r="BD76" s="3"/>
      <c r="BE76" s="422"/>
      <c r="BF76" s="423"/>
      <c r="BG76" s="422"/>
      <c r="BH76" s="419"/>
      <c r="BI76" s="420">
        <f>IF(VLOOKUP("あやめ-"&amp;BK75&amp;"-B",'選手データ（あやめ）'!E:L,8,0)=BI75,"",VLOOKUP("あやめ-"&amp;BK75&amp;"-B",'選手データ（あやめ）'!E:L,8,0))</f>
      </c>
      <c r="BJ76" s="424"/>
      <c r="BK76" s="425"/>
    </row>
    <row r="77" spans="1:63" s="1" customFormat="1" ht="26.25" customHeight="1" thickBot="1">
      <c r="A77" s="15"/>
      <c r="B77" s="19"/>
      <c r="C77" s="20"/>
      <c r="D77" s="19"/>
      <c r="E77" s="13"/>
      <c r="F77" s="420"/>
      <c r="G77" s="12"/>
      <c r="H77" s="3"/>
      <c r="I77" s="274"/>
      <c r="J77" s="274"/>
      <c r="K77" s="274"/>
      <c r="L77" s="274"/>
      <c r="M77" s="274"/>
      <c r="N77" s="274"/>
      <c r="O77" s="432">
        <v>3</v>
      </c>
      <c r="P77" s="332"/>
      <c r="Q77" s="283"/>
      <c r="R77" s="432" t="s">
        <v>802</v>
      </c>
      <c r="S77" s="277"/>
      <c r="T77" s="277"/>
      <c r="U77" s="277"/>
      <c r="V77" s="277"/>
      <c r="W77" s="277"/>
      <c r="X77" s="3"/>
      <c r="Y77" s="19"/>
      <c r="Z77" s="20"/>
      <c r="AA77" s="19"/>
      <c r="AB77" s="13"/>
      <c r="AC77" s="24"/>
      <c r="AD77" s="12"/>
      <c r="AE77" s="11"/>
      <c r="AF77" s="15"/>
      <c r="AG77" s="15"/>
      <c r="AH77" s="19"/>
      <c r="AI77" s="20"/>
      <c r="AJ77" s="19"/>
      <c r="AK77" s="13"/>
      <c r="AL77" s="420"/>
      <c r="AM77" s="12"/>
      <c r="AN77" s="7"/>
      <c r="AO77" s="167"/>
      <c r="AP77" s="167"/>
      <c r="AQ77" s="167"/>
      <c r="AR77" s="167"/>
      <c r="AS77" s="167"/>
      <c r="AT77" s="167"/>
      <c r="AU77" s="434">
        <v>2</v>
      </c>
      <c r="AV77" s="184"/>
      <c r="AW77" s="221"/>
      <c r="AX77" s="434" t="s">
        <v>802</v>
      </c>
      <c r="AY77" s="168"/>
      <c r="AZ77" s="168"/>
      <c r="BA77" s="168"/>
      <c r="BB77" s="168"/>
      <c r="BC77" s="168"/>
      <c r="BD77" s="3"/>
      <c r="BE77" s="19"/>
      <c r="BF77" s="20"/>
      <c r="BG77" s="19"/>
      <c r="BH77" s="13"/>
      <c r="BI77" s="420"/>
      <c r="BJ77" s="12"/>
      <c r="BK77" s="11"/>
    </row>
    <row r="78" spans="1:63" s="1" customFormat="1" ht="26.25" customHeight="1" thickTop="1">
      <c r="A78" s="15"/>
      <c r="B78" s="19"/>
      <c r="C78" s="20"/>
      <c r="D78" s="19"/>
      <c r="E78" s="13"/>
      <c r="F78" s="420"/>
      <c r="G78" s="12"/>
      <c r="H78" s="3"/>
      <c r="I78" s="274"/>
      <c r="J78" s="274"/>
      <c r="K78" s="274"/>
      <c r="L78" s="274"/>
      <c r="M78" s="274"/>
      <c r="N78" s="274"/>
      <c r="O78" s="432"/>
      <c r="P78" s="333"/>
      <c r="Q78" s="334"/>
      <c r="R78" s="432"/>
      <c r="S78" s="277"/>
      <c r="T78" s="277"/>
      <c r="U78" s="277"/>
      <c r="V78" s="277"/>
      <c r="W78" s="277"/>
      <c r="X78" s="3"/>
      <c r="Y78" s="19"/>
      <c r="Z78" s="20"/>
      <c r="AA78" s="19"/>
      <c r="AB78" s="13"/>
      <c r="AC78" s="24"/>
      <c r="AD78" s="12"/>
      <c r="AE78" s="11"/>
      <c r="AF78" s="15"/>
      <c r="AG78" s="15"/>
      <c r="AH78" s="19"/>
      <c r="AI78" s="20"/>
      <c r="AJ78" s="19"/>
      <c r="AK78" s="13"/>
      <c r="AL78" s="420"/>
      <c r="AM78" s="12"/>
      <c r="AN78" s="7"/>
      <c r="AO78" s="167"/>
      <c r="AP78" s="167"/>
      <c r="AQ78" s="167"/>
      <c r="AR78" s="167"/>
      <c r="AS78" s="167"/>
      <c r="AT78" s="167"/>
      <c r="AU78" s="434"/>
      <c r="AV78" s="245"/>
      <c r="AW78" s="241"/>
      <c r="AX78" s="434"/>
      <c r="AY78" s="168"/>
      <c r="AZ78" s="168"/>
      <c r="BA78" s="168"/>
      <c r="BB78" s="168"/>
      <c r="BC78" s="168"/>
      <c r="BD78" s="3"/>
      <c r="BE78" s="19"/>
      <c r="BF78" s="20"/>
      <c r="BG78" s="19"/>
      <c r="BH78" s="13"/>
      <c r="BI78" s="420"/>
      <c r="BJ78" s="12"/>
      <c r="BK78" s="11"/>
    </row>
    <row r="79" spans="1:63" s="1" customFormat="1" ht="26.25" customHeight="1" thickBot="1">
      <c r="A79" s="421">
        <v>55</v>
      </c>
      <c r="B79" s="422" t="str">
        <f>VLOOKUP("あやめ-"&amp;A79&amp;"-A",'選手データ（あやめ）'!E:L,4,0)</f>
        <v>西間木みどり</v>
      </c>
      <c r="C79" s="423" t="s">
        <v>87</v>
      </c>
      <c r="D79" s="422" t="str">
        <f>VLOOKUP("あやめ-"&amp;A79&amp;"-B",'選手データ（あやめ）'!E:L,4,0)</f>
        <v>西脇政江</v>
      </c>
      <c r="E79" s="419" t="s">
        <v>88</v>
      </c>
      <c r="F79" s="420" t="str">
        <f>VLOOKUP("あやめ-"&amp;A79&amp;"-A",'選手データ（あやめ）'!E:L,8,0)</f>
        <v>千葉</v>
      </c>
      <c r="G79" s="424" t="s">
        <v>89</v>
      </c>
      <c r="H79" s="3"/>
      <c r="I79" s="279" t="s">
        <v>802</v>
      </c>
      <c r="J79" s="279"/>
      <c r="K79" s="279"/>
      <c r="L79" s="279" t="s">
        <v>802</v>
      </c>
      <c r="M79" s="274"/>
      <c r="N79" s="274"/>
      <c r="O79" s="281"/>
      <c r="P79" s="293"/>
      <c r="Q79" s="277"/>
      <c r="R79" s="290"/>
      <c r="S79" s="277"/>
      <c r="T79" s="277"/>
      <c r="U79" s="280" t="s">
        <v>802</v>
      </c>
      <c r="V79" s="280"/>
      <c r="W79" s="280" t="s">
        <v>802</v>
      </c>
      <c r="X79" s="4"/>
      <c r="Y79" s="422" t="str">
        <f>VLOOKUP("あやめ-"&amp;AE79&amp;"-A",'選手データ（あやめ）'!E:L,4,0)</f>
        <v>松根八重子</v>
      </c>
      <c r="Z79" s="423" t="s">
        <v>76</v>
      </c>
      <c r="AA79" s="422" t="str">
        <f>VLOOKUP("あやめ-"&amp;AE79&amp;"-B",'選手データ（あやめ）'!E:L,4,0)</f>
        <v>高橋美千代</v>
      </c>
      <c r="AB79" s="419" t="s">
        <v>77</v>
      </c>
      <c r="AC79" s="420" t="str">
        <f>VLOOKUP("あやめ-"&amp;AE79&amp;"-A",'選手データ（あやめ）'!E:L,8,0)</f>
        <v>徳島</v>
      </c>
      <c r="AD79" s="424" t="s">
        <v>78</v>
      </c>
      <c r="AE79" s="425">
        <v>79</v>
      </c>
      <c r="AF79" s="421">
        <v>140</v>
      </c>
      <c r="AG79" s="15"/>
      <c r="AH79" s="422" t="str">
        <f>VLOOKUP("あやめ-"&amp;AF79&amp;"-A",'選手データ（あやめ）'!E:L,4,0)</f>
        <v>亀岡かずゑ</v>
      </c>
      <c r="AI79" s="423" t="s">
        <v>87</v>
      </c>
      <c r="AJ79" s="422" t="str">
        <f>VLOOKUP("あやめ-"&amp;AF79&amp;"-B",'選手データ（あやめ）'!E:L,4,0)</f>
        <v>宮内和子</v>
      </c>
      <c r="AK79" s="419" t="s">
        <v>88</v>
      </c>
      <c r="AL79" s="420" t="str">
        <f>VLOOKUP("あやめ-"&amp;AF79&amp;"-A",'選手データ（あやめ）'!E:L,8,0)</f>
        <v>兵庫</v>
      </c>
      <c r="AM79" s="424" t="s">
        <v>89</v>
      </c>
      <c r="AN79" s="7"/>
      <c r="AO79" s="211" t="s">
        <v>802</v>
      </c>
      <c r="AP79" s="211"/>
      <c r="AQ79" s="211"/>
      <c r="AR79" s="211" t="s">
        <v>802</v>
      </c>
      <c r="AS79" s="167"/>
      <c r="AT79" s="167"/>
      <c r="AU79" s="215"/>
      <c r="AV79" s="167"/>
      <c r="AW79" s="223"/>
      <c r="AX79" s="168"/>
      <c r="AY79" s="168"/>
      <c r="AZ79" s="168"/>
      <c r="BA79" s="218" t="s">
        <v>802</v>
      </c>
      <c r="BB79" s="218"/>
      <c r="BC79" s="218" t="s">
        <v>802</v>
      </c>
      <c r="BD79" s="4"/>
      <c r="BE79" s="422" t="str">
        <f>VLOOKUP("あやめ-"&amp;BK79&amp;"-A",'選手データ（あやめ）'!E:L,4,0)</f>
        <v>玉城徳子</v>
      </c>
      <c r="BF79" s="423" t="s">
        <v>76</v>
      </c>
      <c r="BG79" s="422" t="str">
        <f>VLOOKUP("あやめ-"&amp;BK79&amp;"-B",'選手データ（あやめ）'!E:L,4,0)</f>
        <v>翁長きさえ</v>
      </c>
      <c r="BH79" s="419" t="s">
        <v>77</v>
      </c>
      <c r="BI79" s="420" t="str">
        <f>VLOOKUP("あやめ-"&amp;BK79&amp;"-A",'選手データ（あやめ）'!E:L,8,0)</f>
        <v>沖縄</v>
      </c>
      <c r="BJ79" s="424" t="s">
        <v>90</v>
      </c>
      <c r="BK79" s="425">
        <v>164</v>
      </c>
    </row>
    <row r="80" spans="1:63" s="1" customFormat="1" ht="26.25" customHeight="1" thickTop="1">
      <c r="A80" s="421"/>
      <c r="B80" s="422"/>
      <c r="C80" s="423"/>
      <c r="D80" s="422"/>
      <c r="E80" s="419"/>
      <c r="F80" s="420">
        <f>IF(VLOOKUP("あやめ-"&amp;A79&amp;"-B",'選手データ（あやめ）'!E:L,8,0)=F79,"",VLOOKUP("あやめ-"&amp;A79&amp;"-B",'選手データ（あやめ）'!E:L,8,0))</f>
      </c>
      <c r="G80" s="424"/>
      <c r="H80" s="3"/>
      <c r="I80" s="274"/>
      <c r="J80" s="304"/>
      <c r="K80" s="274"/>
      <c r="L80" s="282"/>
      <c r="M80" s="274"/>
      <c r="N80" s="274"/>
      <c r="O80" s="281"/>
      <c r="P80" s="293"/>
      <c r="Q80" s="277"/>
      <c r="R80" s="290"/>
      <c r="S80" s="277"/>
      <c r="T80" s="283"/>
      <c r="U80" s="277"/>
      <c r="V80" s="284"/>
      <c r="W80" s="277"/>
      <c r="X80" s="3"/>
      <c r="Y80" s="422"/>
      <c r="Z80" s="423"/>
      <c r="AA80" s="422"/>
      <c r="AB80" s="419"/>
      <c r="AC80" s="420">
        <f>IF(VLOOKUP("あやめ-"&amp;AE79&amp;"-B",'選手データ（あやめ）'!E:L,8,0)=AC79,"",VLOOKUP("あやめ-"&amp;AE79&amp;"-B",'選手データ（あやめ）'!E:L,8,0))</f>
      </c>
      <c r="AD80" s="424"/>
      <c r="AE80" s="425"/>
      <c r="AF80" s="421"/>
      <c r="AG80" s="15"/>
      <c r="AH80" s="422"/>
      <c r="AI80" s="423"/>
      <c r="AJ80" s="422"/>
      <c r="AK80" s="419"/>
      <c r="AL80" s="420">
        <f>IF(VLOOKUP("あやめ-"&amp;AF79&amp;"-B",'選手データ（あやめ）'!E:L,8,0)=AL79,"",VLOOKUP("あやめ-"&amp;AF79&amp;"-B",'選手データ（あやめ）'!E:L,8,0))</f>
      </c>
      <c r="AM80" s="424"/>
      <c r="AN80" s="7"/>
      <c r="AO80" s="167"/>
      <c r="AP80" s="190"/>
      <c r="AQ80" s="167"/>
      <c r="AR80" s="212"/>
      <c r="AS80" s="167"/>
      <c r="AT80" s="167"/>
      <c r="AU80" s="215"/>
      <c r="AV80" s="167"/>
      <c r="AW80" s="223"/>
      <c r="AX80" s="168"/>
      <c r="AY80" s="168"/>
      <c r="AZ80" s="216"/>
      <c r="BA80" s="168"/>
      <c r="BB80" s="168"/>
      <c r="BC80" s="172"/>
      <c r="BD80" s="3"/>
      <c r="BE80" s="422"/>
      <c r="BF80" s="423"/>
      <c r="BG80" s="422"/>
      <c r="BH80" s="419"/>
      <c r="BI80" s="420">
        <f>IF(VLOOKUP("あやめ-"&amp;BK79&amp;"-B",'選手データ（あやめ）'!E:L,8,0)=BI79,"",VLOOKUP("あやめ-"&amp;BK79&amp;"-B",'選手データ（あやめ）'!E:L,8,0))</f>
      </c>
      <c r="BJ80" s="424"/>
      <c r="BK80" s="425"/>
    </row>
    <row r="81" spans="1:63" s="1" customFormat="1" ht="26.25" customHeight="1" thickBot="1">
      <c r="A81" s="421">
        <v>56</v>
      </c>
      <c r="B81" s="422" t="str">
        <f>VLOOKUP("あやめ-"&amp;A81&amp;"-A",'選手データ（あやめ）'!E:L,4,0)</f>
        <v>奥野明美</v>
      </c>
      <c r="C81" s="423" t="s">
        <v>87</v>
      </c>
      <c r="D81" s="422" t="str">
        <f>VLOOKUP("あやめ-"&amp;A81&amp;"-B",'選手データ（あやめ）'!E:L,4,0)</f>
        <v>田中真佐美</v>
      </c>
      <c r="E81" s="419" t="s">
        <v>88</v>
      </c>
      <c r="F81" s="420" t="str">
        <f>VLOOKUP("あやめ-"&amp;A81&amp;"-A",'選手データ（あやめ）'!E:L,8,0)</f>
        <v>兵庫</v>
      </c>
      <c r="G81" s="424" t="s">
        <v>89</v>
      </c>
      <c r="H81" s="3"/>
      <c r="I81" s="272"/>
      <c r="J81" s="292">
        <v>0</v>
      </c>
      <c r="K81" s="272"/>
      <c r="L81" s="285"/>
      <c r="M81" s="286">
        <v>3</v>
      </c>
      <c r="N81" s="274"/>
      <c r="O81" s="281"/>
      <c r="P81" s="293"/>
      <c r="Q81" s="277"/>
      <c r="R81" s="290"/>
      <c r="S81" s="277"/>
      <c r="T81" s="276">
        <v>3</v>
      </c>
      <c r="U81" s="287"/>
      <c r="V81" s="288">
        <v>2</v>
      </c>
      <c r="W81" s="287"/>
      <c r="X81" s="4"/>
      <c r="Y81" s="422" t="str">
        <f>VLOOKUP("あやめ-"&amp;AE81&amp;"-A",'選手データ（あやめ）'!E:L,4,0)</f>
        <v>原本裕子</v>
      </c>
      <c r="Z81" s="423" t="s">
        <v>76</v>
      </c>
      <c r="AA81" s="422" t="str">
        <f>VLOOKUP("あやめ-"&amp;AE81&amp;"-B",'選手データ（あやめ）'!E:L,4,0)</f>
        <v>内田寛美</v>
      </c>
      <c r="AB81" s="419" t="s">
        <v>77</v>
      </c>
      <c r="AC81" s="420" t="str">
        <f>VLOOKUP("あやめ-"&amp;AE81&amp;"-A",'選手データ（あやめ）'!E:L,8,0)</f>
        <v>東京</v>
      </c>
      <c r="AD81" s="424" t="s">
        <v>78</v>
      </c>
      <c r="AE81" s="425">
        <v>80</v>
      </c>
      <c r="AF81" s="421">
        <v>141</v>
      </c>
      <c r="AG81" s="15"/>
      <c r="AH81" s="422" t="str">
        <f>VLOOKUP("あやめ-"&amp;AF81&amp;"-A",'選手データ（あやめ）'!E:L,4,0)</f>
        <v>佐近順子</v>
      </c>
      <c r="AI81" s="423" t="s">
        <v>87</v>
      </c>
      <c r="AJ81" s="422" t="str">
        <f>VLOOKUP("あやめ-"&amp;AF81&amp;"-B",'選手データ（あやめ）'!E:L,4,0)</f>
        <v>幸長みどり</v>
      </c>
      <c r="AK81" s="419" t="s">
        <v>88</v>
      </c>
      <c r="AL81" s="420" t="str">
        <f>VLOOKUP("あやめ-"&amp;AF81&amp;"-A",'選手データ（あやめ）'!E:L,8,0)</f>
        <v>千葉</v>
      </c>
      <c r="AM81" s="424" t="s">
        <v>89</v>
      </c>
      <c r="AN81" s="7"/>
      <c r="AO81" s="170"/>
      <c r="AP81" s="184">
        <v>0</v>
      </c>
      <c r="AQ81" s="170"/>
      <c r="AR81" s="213"/>
      <c r="AS81" s="214">
        <v>3</v>
      </c>
      <c r="AT81" s="167"/>
      <c r="AU81" s="215"/>
      <c r="AV81" s="167"/>
      <c r="AW81" s="223"/>
      <c r="AX81" s="168"/>
      <c r="AY81" s="168"/>
      <c r="AZ81" s="217" t="s">
        <v>802</v>
      </c>
      <c r="BA81" s="171"/>
      <c r="BB81" s="171">
        <v>3</v>
      </c>
      <c r="BC81" s="175"/>
      <c r="BD81" s="4"/>
      <c r="BE81" s="422" t="str">
        <f>VLOOKUP("あやめ-"&amp;BK81&amp;"-A",'選手データ（あやめ）'!E:L,4,0)</f>
        <v>柴田ツヤ子</v>
      </c>
      <c r="BF81" s="423" t="s">
        <v>76</v>
      </c>
      <c r="BG81" s="422" t="str">
        <f>VLOOKUP("あやめ-"&amp;BK81&amp;"-B",'選手データ（あやめ）'!E:L,4,0)</f>
        <v>田中みどり</v>
      </c>
      <c r="BH81" s="419" t="s">
        <v>77</v>
      </c>
      <c r="BI81" s="420" t="str">
        <f>VLOOKUP("あやめ-"&amp;BK81&amp;"-A",'選手データ（あやめ）'!E:L,8,0)</f>
        <v>京都</v>
      </c>
      <c r="BJ81" s="424" t="s">
        <v>90</v>
      </c>
      <c r="BK81" s="425">
        <v>165</v>
      </c>
    </row>
    <row r="82" spans="1:63" s="1" customFormat="1" ht="26.25" customHeight="1" thickTop="1">
      <c r="A82" s="421"/>
      <c r="B82" s="422"/>
      <c r="C82" s="423"/>
      <c r="D82" s="422"/>
      <c r="E82" s="419"/>
      <c r="F82" s="420">
        <f>IF(VLOOKUP("あやめ-"&amp;A81&amp;"-B",'選手データ（あやめ）'!E:L,8,0)=F81,"",VLOOKUP("あやめ-"&amp;A81&amp;"-B",'選手データ（あやめ）'!E:L,8,0))</f>
      </c>
      <c r="G82" s="424"/>
      <c r="H82" s="3"/>
      <c r="I82" s="273">
        <v>0</v>
      </c>
      <c r="J82" s="274"/>
      <c r="K82" s="275"/>
      <c r="L82" s="274"/>
      <c r="M82" s="305"/>
      <c r="N82" s="274"/>
      <c r="O82" s="281"/>
      <c r="P82" s="293"/>
      <c r="Q82" s="277"/>
      <c r="R82" s="290"/>
      <c r="S82" s="277"/>
      <c r="T82" s="290"/>
      <c r="U82" s="290"/>
      <c r="V82" s="291"/>
      <c r="W82" s="278">
        <v>1</v>
      </c>
      <c r="X82" s="3"/>
      <c r="Y82" s="422"/>
      <c r="Z82" s="423"/>
      <c r="AA82" s="422"/>
      <c r="AB82" s="419"/>
      <c r="AC82" s="420">
        <f>IF(VLOOKUP("あやめ-"&amp;AE81&amp;"-B",'選手データ（あやめ）'!E:L,8,0)=AC81,"",VLOOKUP("あやめ-"&amp;AE81&amp;"-B",'選手データ（あやめ）'!E:L,8,0))</f>
      </c>
      <c r="AD82" s="424"/>
      <c r="AE82" s="425"/>
      <c r="AF82" s="421"/>
      <c r="AG82" s="15"/>
      <c r="AH82" s="422"/>
      <c r="AI82" s="423"/>
      <c r="AJ82" s="422"/>
      <c r="AK82" s="419"/>
      <c r="AL82" s="420">
        <f>IF(VLOOKUP("あやめ-"&amp;AF81&amp;"-B",'選手データ（あやめ）'!E:L,8,0)=AL81,"",VLOOKUP("あやめ-"&amp;AF81&amp;"-B",'選手データ（あやめ）'!E:L,8,0))</f>
      </c>
      <c r="AM82" s="424"/>
      <c r="AN82" s="7"/>
      <c r="AO82" s="197">
        <v>2</v>
      </c>
      <c r="AP82" s="167"/>
      <c r="AQ82" s="186"/>
      <c r="AR82" s="187"/>
      <c r="AS82" s="183"/>
      <c r="AT82" s="167"/>
      <c r="AU82" s="215"/>
      <c r="AV82" s="167"/>
      <c r="AW82" s="223"/>
      <c r="AX82" s="168"/>
      <c r="AY82" s="216"/>
      <c r="AZ82" s="168"/>
      <c r="BA82" s="173"/>
      <c r="BB82" s="173"/>
      <c r="BC82" s="189">
        <v>0</v>
      </c>
      <c r="BD82" s="3"/>
      <c r="BE82" s="422"/>
      <c r="BF82" s="423"/>
      <c r="BG82" s="422"/>
      <c r="BH82" s="419"/>
      <c r="BI82" s="420">
        <f>IF(VLOOKUP("あやめ-"&amp;BK81&amp;"-B",'選手データ（あやめ）'!E:L,8,0)=BI81,"",VLOOKUP("あやめ-"&amp;BK81&amp;"-B",'選手データ（あやめ）'!E:L,8,0))</f>
      </c>
      <c r="BJ82" s="424"/>
      <c r="BK82" s="425"/>
    </row>
    <row r="83" spans="1:63" s="1" customFormat="1" ht="26.25" customHeight="1">
      <c r="A83" s="421">
        <v>57</v>
      </c>
      <c r="B83" s="422" t="str">
        <f>VLOOKUP("あやめ-"&amp;A83&amp;"-A",'選手データ（あやめ）'!E:L,4,0)</f>
        <v>山口淑子</v>
      </c>
      <c r="C83" s="423" t="s">
        <v>87</v>
      </c>
      <c r="D83" s="422" t="str">
        <f>VLOOKUP("あやめ-"&amp;A83&amp;"-B",'選手データ（あやめ）'!E:L,4,0)</f>
        <v>酒谷洋子</v>
      </c>
      <c r="E83" s="419" t="s">
        <v>88</v>
      </c>
      <c r="F83" s="420" t="str">
        <f>VLOOKUP("あやめ-"&amp;A83&amp;"-A",'選手データ（あやめ）'!E:L,8,0)</f>
        <v>北海道</v>
      </c>
      <c r="G83" s="424" t="s">
        <v>89</v>
      </c>
      <c r="H83" s="3"/>
      <c r="I83" s="272"/>
      <c r="J83" s="272"/>
      <c r="K83" s="292"/>
      <c r="L83" s="272"/>
      <c r="M83" s="305"/>
      <c r="N83" s="274"/>
      <c r="O83" s="281"/>
      <c r="P83" s="293"/>
      <c r="Q83" s="277"/>
      <c r="R83" s="290"/>
      <c r="S83" s="277"/>
      <c r="T83" s="290"/>
      <c r="U83" s="294"/>
      <c r="V83" s="294"/>
      <c r="W83" s="287"/>
      <c r="X83" s="4"/>
      <c r="Y83" s="422" t="str">
        <f>VLOOKUP("あやめ-"&amp;AE83&amp;"-A",'選手データ（あやめ）'!E:L,4,0)</f>
        <v>森田和代</v>
      </c>
      <c r="Z83" s="423" t="s">
        <v>76</v>
      </c>
      <c r="AA83" s="422" t="str">
        <f>VLOOKUP("あやめ-"&amp;AE83&amp;"-B",'選手データ（あやめ）'!E:L,4,0)</f>
        <v>睦月悦子</v>
      </c>
      <c r="AB83" s="419" t="s">
        <v>77</v>
      </c>
      <c r="AC83" s="420" t="str">
        <f>VLOOKUP("あやめ-"&amp;AE83&amp;"-A",'選手データ（あやめ）'!E:L,8,0)</f>
        <v>奈良</v>
      </c>
      <c r="AD83" s="424" t="s">
        <v>78</v>
      </c>
      <c r="AE83" s="425">
        <v>81</v>
      </c>
      <c r="AF83" s="421">
        <v>142</v>
      </c>
      <c r="AG83" s="15"/>
      <c r="AH83" s="422" t="str">
        <f>VLOOKUP("あやめ-"&amp;AF83&amp;"-A",'選手データ（あやめ）'!E:L,4,0)</f>
        <v>佐藤恵子</v>
      </c>
      <c r="AI83" s="423" t="s">
        <v>87</v>
      </c>
      <c r="AJ83" s="422" t="str">
        <f>VLOOKUP("あやめ-"&amp;AF83&amp;"-B",'選手データ（あやめ）'!E:L,4,0)</f>
        <v>鎌田キン</v>
      </c>
      <c r="AK83" s="419" t="s">
        <v>88</v>
      </c>
      <c r="AL83" s="420" t="str">
        <f>VLOOKUP("あやめ-"&amp;AF83&amp;"-A",'選手データ（あやめ）'!E:L,8,0)</f>
        <v>秋田</v>
      </c>
      <c r="AM83" s="424" t="s">
        <v>89</v>
      </c>
      <c r="AN83" s="7"/>
      <c r="AO83" s="170"/>
      <c r="AP83" s="170"/>
      <c r="AQ83" s="184"/>
      <c r="AR83" s="169"/>
      <c r="AS83" s="183"/>
      <c r="AT83" s="167"/>
      <c r="AU83" s="215"/>
      <c r="AV83" s="167"/>
      <c r="AW83" s="223"/>
      <c r="AX83" s="168"/>
      <c r="AY83" s="216"/>
      <c r="AZ83" s="168"/>
      <c r="BA83" s="175"/>
      <c r="BB83" s="175"/>
      <c r="BC83" s="171"/>
      <c r="BD83" s="4"/>
      <c r="BE83" s="422" t="str">
        <f>VLOOKUP("あやめ-"&amp;BK83&amp;"-A",'選手データ（あやめ）'!E:L,4,0)</f>
        <v>小村世津子</v>
      </c>
      <c r="BF83" s="423" t="s">
        <v>76</v>
      </c>
      <c r="BG83" s="422" t="str">
        <f>VLOOKUP("あやめ-"&amp;BK83&amp;"-B",'選手データ（あやめ）'!E:L,4,0)</f>
        <v>広原幸子</v>
      </c>
      <c r="BH83" s="419" t="s">
        <v>77</v>
      </c>
      <c r="BI83" s="420" t="str">
        <f>VLOOKUP("あやめ-"&amp;BK83&amp;"-A",'選手データ（あやめ）'!E:L,8,0)</f>
        <v>島根</v>
      </c>
      <c r="BJ83" s="424" t="s">
        <v>90</v>
      </c>
      <c r="BK83" s="425">
        <v>166</v>
      </c>
    </row>
    <row r="84" spans="1:63" s="1" customFormat="1" ht="26.25" customHeight="1" thickBot="1">
      <c r="A84" s="421"/>
      <c r="B84" s="422"/>
      <c r="C84" s="423"/>
      <c r="D84" s="422"/>
      <c r="E84" s="419"/>
      <c r="F84" s="420">
        <f>IF(VLOOKUP("あやめ-"&amp;A83&amp;"-B",'選手データ（あやめ）'!E:L,8,0)=F83,"",VLOOKUP("あやめ-"&amp;A83&amp;"-B",'選手データ（あやめ）'!E:L,8,0))</f>
      </c>
      <c r="G84" s="424"/>
      <c r="H84" s="3"/>
      <c r="I84" s="274"/>
      <c r="J84" s="273" t="s">
        <v>802</v>
      </c>
      <c r="K84" s="273"/>
      <c r="L84" s="273">
        <v>1</v>
      </c>
      <c r="M84" s="281"/>
      <c r="N84" s="274">
        <v>0</v>
      </c>
      <c r="O84" s="281"/>
      <c r="P84" s="293"/>
      <c r="Q84" s="277"/>
      <c r="R84" s="290"/>
      <c r="S84" s="277">
        <v>2</v>
      </c>
      <c r="T84" s="290"/>
      <c r="U84" s="278">
        <v>0</v>
      </c>
      <c r="V84" s="278" t="s">
        <v>802</v>
      </c>
      <c r="W84" s="277"/>
      <c r="X84" s="3"/>
      <c r="Y84" s="422"/>
      <c r="Z84" s="423"/>
      <c r="AA84" s="422"/>
      <c r="AB84" s="419"/>
      <c r="AC84" s="420">
        <f>IF(VLOOKUP("あやめ-"&amp;AE83&amp;"-B",'選手データ（あやめ）'!E:L,8,0)=AC83,"",VLOOKUP("あやめ-"&amp;AE83&amp;"-B",'選手データ（あやめ）'!E:L,8,0))</f>
      </c>
      <c r="AD84" s="424"/>
      <c r="AE84" s="425"/>
      <c r="AF84" s="421"/>
      <c r="AG84" s="15"/>
      <c r="AH84" s="422"/>
      <c r="AI84" s="423"/>
      <c r="AJ84" s="422"/>
      <c r="AK84" s="419"/>
      <c r="AL84" s="420">
        <f>IF(VLOOKUP("あやめ-"&amp;AF83&amp;"-B",'選手データ（あやめ）'!E:L,8,0)=AL83,"",VLOOKUP("あやめ-"&amp;AF83&amp;"-B",'選手データ（あやめ）'!E:L,8,0))</f>
      </c>
      <c r="AM84" s="424"/>
      <c r="AN84" s="7"/>
      <c r="AO84" s="167"/>
      <c r="AP84" s="197" t="s">
        <v>802</v>
      </c>
      <c r="AQ84" s="197"/>
      <c r="AR84" s="197">
        <v>0</v>
      </c>
      <c r="AS84" s="183"/>
      <c r="AT84" s="167">
        <v>2</v>
      </c>
      <c r="AU84" s="215"/>
      <c r="AV84" s="167"/>
      <c r="AW84" s="223"/>
      <c r="AX84" s="168"/>
      <c r="AY84" s="217">
        <v>2</v>
      </c>
      <c r="AZ84" s="168"/>
      <c r="BA84" s="188">
        <v>1</v>
      </c>
      <c r="BB84" s="188" t="s">
        <v>802</v>
      </c>
      <c r="BC84" s="168"/>
      <c r="BD84" s="3"/>
      <c r="BE84" s="422"/>
      <c r="BF84" s="423"/>
      <c r="BG84" s="422"/>
      <c r="BH84" s="419"/>
      <c r="BI84" s="420">
        <f>IF(VLOOKUP("あやめ-"&amp;BK83&amp;"-B",'選手データ（あやめ）'!E:L,8,0)=BI83,"",VLOOKUP("あやめ-"&amp;BK83&amp;"-B",'選手データ（あやめ）'!E:L,8,0))</f>
      </c>
      <c r="BJ84" s="424"/>
      <c r="BK84" s="425"/>
    </row>
    <row r="85" spans="1:63" s="1" customFormat="1" ht="26.25" customHeight="1" thickBot="1" thickTop="1">
      <c r="A85" s="421">
        <v>58</v>
      </c>
      <c r="B85" s="422" t="str">
        <f>VLOOKUP("あやめ-"&amp;A85&amp;"-A",'選手データ（あやめ）'!E:L,4,0)</f>
        <v>須原敏恵</v>
      </c>
      <c r="C85" s="423" t="s">
        <v>87</v>
      </c>
      <c r="D85" s="422" t="str">
        <f>VLOOKUP("あやめ-"&amp;A85&amp;"-B",'選手データ（あやめ）'!E:L,4,0)</f>
        <v>梶本智美</v>
      </c>
      <c r="E85" s="419" t="s">
        <v>88</v>
      </c>
      <c r="F85" s="23" t="str">
        <f>VLOOKUP("あやめ-"&amp;A85&amp;"-A",'選手データ（あやめ）'!E:L,8,0)</f>
        <v>大阪</v>
      </c>
      <c r="G85" s="424" t="s">
        <v>89</v>
      </c>
      <c r="H85" s="3"/>
      <c r="I85" s="279"/>
      <c r="J85" s="279" t="s">
        <v>802</v>
      </c>
      <c r="K85" s="279"/>
      <c r="L85" s="279" t="s">
        <v>802</v>
      </c>
      <c r="M85" s="293"/>
      <c r="N85" s="335"/>
      <c r="O85" s="281"/>
      <c r="P85" s="293"/>
      <c r="Q85" s="277"/>
      <c r="R85" s="290"/>
      <c r="S85" s="320"/>
      <c r="T85" s="277"/>
      <c r="U85" s="277">
        <v>0</v>
      </c>
      <c r="V85" s="277"/>
      <c r="W85" s="277" t="s">
        <v>802</v>
      </c>
      <c r="X85" s="4"/>
      <c r="Y85" s="422" t="str">
        <f>VLOOKUP("あやめ-"&amp;AE85&amp;"-A",'選手データ（あやめ）'!E:L,4,0)</f>
        <v>宮崎成子</v>
      </c>
      <c r="Z85" s="423" t="s">
        <v>76</v>
      </c>
      <c r="AA85" s="422" t="str">
        <f>VLOOKUP("あやめ-"&amp;AE85&amp;"-B",'選手データ（あやめ）'!E:L,4,0)</f>
        <v>青木のぶ子</v>
      </c>
      <c r="AB85" s="419" t="s">
        <v>77</v>
      </c>
      <c r="AC85" s="420" t="str">
        <f>VLOOKUP("あやめ-"&amp;AE85&amp;"-A",'選手データ（あやめ）'!E:L,8,0)</f>
        <v>三重</v>
      </c>
      <c r="AD85" s="424" t="s">
        <v>78</v>
      </c>
      <c r="AE85" s="425">
        <v>82</v>
      </c>
      <c r="AF85" s="421">
        <v>143</v>
      </c>
      <c r="AG85" s="15"/>
      <c r="AH85" s="422" t="str">
        <f>VLOOKUP("あやめ-"&amp;AF85&amp;"-A",'選手データ（あやめ）'!E:L,4,0)</f>
        <v>小谷由美子</v>
      </c>
      <c r="AI85" s="423" t="s">
        <v>87</v>
      </c>
      <c r="AJ85" s="422" t="str">
        <f>VLOOKUP("あやめ-"&amp;AF85&amp;"-B",'選手データ（あやめ）'!E:L,4,0)</f>
        <v>福間節子</v>
      </c>
      <c r="AK85" s="419" t="s">
        <v>88</v>
      </c>
      <c r="AL85" s="21" t="str">
        <f>VLOOKUP("あやめ-"&amp;AF85&amp;"-A",'選手データ（あやめ）'!E:L,8,0)</f>
        <v>鳥取</v>
      </c>
      <c r="AM85" s="424" t="s">
        <v>89</v>
      </c>
      <c r="AN85" s="7"/>
      <c r="AO85" s="167" t="s">
        <v>802</v>
      </c>
      <c r="AP85" s="167"/>
      <c r="AQ85" s="167"/>
      <c r="AR85" s="167">
        <v>1</v>
      </c>
      <c r="AS85" s="215"/>
      <c r="AT85" s="237"/>
      <c r="AU85" s="215"/>
      <c r="AV85" s="167"/>
      <c r="AW85" s="223"/>
      <c r="AX85" s="168"/>
      <c r="AY85" s="176"/>
      <c r="AZ85" s="172"/>
      <c r="BA85" s="168" t="s">
        <v>802</v>
      </c>
      <c r="BB85" s="168"/>
      <c r="BC85" s="168">
        <v>1</v>
      </c>
      <c r="BD85" s="4"/>
      <c r="BE85" s="422" t="str">
        <f>VLOOKUP("あやめ-"&amp;BK85&amp;"-A",'選手データ（あやめ）'!E:L,4,0)</f>
        <v>鈴木正枝</v>
      </c>
      <c r="BF85" s="423" t="s">
        <v>76</v>
      </c>
      <c r="BG85" s="422" t="str">
        <f>VLOOKUP("あやめ-"&amp;BK85&amp;"-B",'選手データ（あやめ）'!E:L,4,0)</f>
        <v>増田範子</v>
      </c>
      <c r="BH85" s="419" t="s">
        <v>77</v>
      </c>
      <c r="BI85" s="420" t="str">
        <f>VLOOKUP("あやめ-"&amp;BK85&amp;"-A",'選手データ（あやめ）'!E:L,8,0)</f>
        <v>栃木</v>
      </c>
      <c r="BJ85" s="424" t="s">
        <v>90</v>
      </c>
      <c r="BK85" s="425">
        <v>167</v>
      </c>
    </row>
    <row r="86" spans="1:63" s="1" customFormat="1" ht="26.25" customHeight="1" thickTop="1">
      <c r="A86" s="421"/>
      <c r="B86" s="422"/>
      <c r="C86" s="423"/>
      <c r="D86" s="422"/>
      <c r="E86" s="419"/>
      <c r="F86" s="24" t="str">
        <f>IF(VLOOKUP("あやめ-"&amp;A85&amp;"-B",'選手データ（あやめ）'!E:L,8,0)=F85,"",VLOOKUP("あやめ-"&amp;A85&amp;"-B",'選手データ（あやめ）'!E:L,8,0))</f>
        <v>愛媛</v>
      </c>
      <c r="G86" s="424"/>
      <c r="H86" s="3"/>
      <c r="I86" s="281"/>
      <c r="J86" s="305"/>
      <c r="K86" s="274"/>
      <c r="L86" s="282"/>
      <c r="M86" s="293"/>
      <c r="N86" s="281"/>
      <c r="O86" s="281"/>
      <c r="P86" s="293"/>
      <c r="Q86" s="277"/>
      <c r="R86" s="290"/>
      <c r="S86" s="322"/>
      <c r="T86" s="277"/>
      <c r="U86" s="291"/>
      <c r="V86" s="297"/>
      <c r="W86" s="296"/>
      <c r="X86" s="3"/>
      <c r="Y86" s="422"/>
      <c r="Z86" s="423"/>
      <c r="AA86" s="422"/>
      <c r="AB86" s="419"/>
      <c r="AC86" s="420">
        <f>IF(VLOOKUP("あやめ-"&amp;AE85&amp;"-B",'選手データ（あやめ）'!E:L,8,0)=AC85,"",VLOOKUP("あやめ-"&amp;AE85&amp;"-B",'選手データ（あやめ）'!E:L,8,0))</f>
      </c>
      <c r="AD86" s="424"/>
      <c r="AE86" s="425"/>
      <c r="AF86" s="421"/>
      <c r="AG86" s="15"/>
      <c r="AH86" s="422"/>
      <c r="AI86" s="423"/>
      <c r="AJ86" s="422"/>
      <c r="AK86" s="419"/>
      <c r="AL86" s="22" t="str">
        <f>IF(VLOOKUP("あやめ-"&amp;AF85&amp;"-B",'選手データ（あやめ）'!E:L,8,0)=AL85,"",VLOOKUP("あやめ-"&amp;AF85&amp;"-B",'選手データ（あやめ）'!E:L,8,0))</f>
        <v>島根</v>
      </c>
      <c r="AM86" s="424"/>
      <c r="AN86" s="7"/>
      <c r="AO86" s="185"/>
      <c r="AP86" s="186"/>
      <c r="AQ86" s="185"/>
      <c r="AR86" s="187"/>
      <c r="AS86" s="215"/>
      <c r="AT86" s="183"/>
      <c r="AU86" s="215"/>
      <c r="AV86" s="167"/>
      <c r="AW86" s="223"/>
      <c r="AX86" s="168"/>
      <c r="AY86" s="172"/>
      <c r="AZ86" s="172"/>
      <c r="BA86" s="173"/>
      <c r="BB86" s="178"/>
      <c r="BC86" s="173"/>
      <c r="BD86" s="3"/>
      <c r="BE86" s="422"/>
      <c r="BF86" s="423"/>
      <c r="BG86" s="422"/>
      <c r="BH86" s="419"/>
      <c r="BI86" s="420">
        <f>IF(VLOOKUP("あやめ-"&amp;BK85&amp;"-B",'選手データ（あやめ）'!E:L,8,0)=BI85,"",VLOOKUP("あやめ-"&amp;BK85&amp;"-B",'選手データ（あやめ）'!E:L,8,0))</f>
      </c>
      <c r="BJ86" s="424"/>
      <c r="BK86" s="425"/>
    </row>
    <row r="87" spans="1:63" s="1" customFormat="1" ht="26.25" customHeight="1" thickBot="1">
      <c r="A87" s="421">
        <v>59</v>
      </c>
      <c r="B87" s="422" t="str">
        <f>VLOOKUP("あやめ-"&amp;A87&amp;"-A",'選手データ（あやめ）'!E:L,4,0)</f>
        <v>青木幸江</v>
      </c>
      <c r="C87" s="423" t="s">
        <v>87</v>
      </c>
      <c r="D87" s="422" t="str">
        <f>VLOOKUP("あやめ-"&amp;A87&amp;"-B",'選手データ（あやめ）'!E:L,4,0)</f>
        <v>岡本ゆみ</v>
      </c>
      <c r="E87" s="419" t="s">
        <v>88</v>
      </c>
      <c r="F87" s="420" t="str">
        <f>VLOOKUP("あやめ-"&amp;A87&amp;"-A",'選手データ（あやめ）'!E:L,8,0)</f>
        <v>島根</v>
      </c>
      <c r="G87" s="424" t="s">
        <v>89</v>
      </c>
      <c r="H87" s="3"/>
      <c r="I87" s="271"/>
      <c r="J87" s="336"/>
      <c r="K87" s="272" t="s">
        <v>804</v>
      </c>
      <c r="L87" s="285"/>
      <c r="M87" s="323"/>
      <c r="N87" s="281"/>
      <c r="O87" s="281"/>
      <c r="P87" s="293"/>
      <c r="Q87" s="277"/>
      <c r="R87" s="290"/>
      <c r="S87" s="322"/>
      <c r="T87" s="330"/>
      <c r="U87" s="294"/>
      <c r="V87" s="288">
        <v>1</v>
      </c>
      <c r="W87" s="287"/>
      <c r="X87" s="4"/>
      <c r="Y87" s="422" t="str">
        <f>VLOOKUP("あやめ-"&amp;AE87&amp;"-A",'選手データ（あやめ）'!E:L,4,0)</f>
        <v>姜　　年子</v>
      </c>
      <c r="Z87" s="423" t="s">
        <v>76</v>
      </c>
      <c r="AA87" s="422" t="str">
        <f>VLOOKUP("あやめ-"&amp;AE87&amp;"-B",'選手データ（あやめ）'!E:L,4,0)</f>
        <v>羽田桂子</v>
      </c>
      <c r="AB87" s="419" t="s">
        <v>77</v>
      </c>
      <c r="AC87" s="420" t="str">
        <f>VLOOKUP("あやめ-"&amp;AE87&amp;"-A",'選手データ（あやめ）'!E:L,8,0)</f>
        <v>大阪</v>
      </c>
      <c r="AD87" s="424" t="s">
        <v>78</v>
      </c>
      <c r="AE87" s="425">
        <v>83</v>
      </c>
      <c r="AF87" s="421">
        <v>144</v>
      </c>
      <c r="AG87" s="15"/>
      <c r="AH87" s="422" t="str">
        <f>VLOOKUP("あやめ-"&amp;AF87&amp;"-A",'選手データ（あやめ）'!E:L,4,0)</f>
        <v>平田峯子</v>
      </c>
      <c r="AI87" s="423" t="s">
        <v>87</v>
      </c>
      <c r="AJ87" s="19" t="str">
        <f>VLOOKUP("あやめ-"&amp;AF87&amp;"-B",'選手データ（あやめ）'!E:L,4,0)</f>
        <v>佐海啓子</v>
      </c>
      <c r="AK87" s="419" t="s">
        <v>88</v>
      </c>
      <c r="AL87" s="420" t="str">
        <f>VLOOKUP("あやめ-"&amp;AF87&amp;"-A",'選手データ（あやめ）'!E:L,8,0)</f>
        <v>奈良</v>
      </c>
      <c r="AM87" s="424" t="s">
        <v>89</v>
      </c>
      <c r="AN87" s="7"/>
      <c r="AO87" s="170"/>
      <c r="AP87" s="184">
        <v>2</v>
      </c>
      <c r="AQ87" s="170"/>
      <c r="AR87" s="169"/>
      <c r="AS87" s="240"/>
      <c r="AT87" s="183"/>
      <c r="AU87" s="215"/>
      <c r="AV87" s="167"/>
      <c r="AW87" s="223"/>
      <c r="AX87" s="168"/>
      <c r="AY87" s="172"/>
      <c r="AZ87" s="220"/>
      <c r="BA87" s="220"/>
      <c r="BB87" s="218">
        <v>3</v>
      </c>
      <c r="BC87" s="220"/>
      <c r="BD87" s="4"/>
      <c r="BE87" s="422" t="str">
        <f>VLOOKUP("あやめ-"&amp;BK87&amp;"-A",'選手データ（あやめ）'!E:L,4,0)</f>
        <v>村井孝子</v>
      </c>
      <c r="BF87" s="423" t="s">
        <v>76</v>
      </c>
      <c r="BG87" s="422" t="str">
        <f>VLOOKUP("あやめ-"&amp;BK87&amp;"-B",'選手データ（あやめ）'!E:L,4,0)</f>
        <v>井川玲子</v>
      </c>
      <c r="BH87" s="419" t="s">
        <v>77</v>
      </c>
      <c r="BI87" s="420" t="str">
        <f>VLOOKUP("あやめ-"&amp;BK87&amp;"-A",'選手データ（あやめ）'!E:L,8,0)</f>
        <v>大阪</v>
      </c>
      <c r="BJ87" s="424" t="s">
        <v>90</v>
      </c>
      <c r="BK87" s="425">
        <v>168</v>
      </c>
    </row>
    <row r="88" spans="1:63" s="1" customFormat="1" ht="26.25" customHeight="1" thickTop="1">
      <c r="A88" s="421"/>
      <c r="B88" s="422"/>
      <c r="C88" s="423"/>
      <c r="D88" s="422"/>
      <c r="E88" s="419"/>
      <c r="F88" s="420">
        <f>IF(VLOOKUP("あやめ-"&amp;A87&amp;"-B",'選手データ（あやめ）'!E:L,8,0)=F87,"",VLOOKUP("あやめ-"&amp;A87&amp;"-B",'選手データ（あやめ）'!E:L,8,0))</f>
      </c>
      <c r="G88" s="424"/>
      <c r="H88" s="3"/>
      <c r="I88" s="307" t="s">
        <v>804</v>
      </c>
      <c r="J88" s="289"/>
      <c r="K88" s="289"/>
      <c r="L88" s="281"/>
      <c r="M88" s="273" t="s">
        <v>802</v>
      </c>
      <c r="N88" s="281"/>
      <c r="O88" s="281"/>
      <c r="P88" s="293"/>
      <c r="Q88" s="277"/>
      <c r="R88" s="290"/>
      <c r="S88" s="290"/>
      <c r="T88" s="299" t="s">
        <v>802</v>
      </c>
      <c r="U88" s="277"/>
      <c r="V88" s="291"/>
      <c r="W88" s="278">
        <v>1</v>
      </c>
      <c r="X88" s="3"/>
      <c r="Y88" s="422"/>
      <c r="Z88" s="423"/>
      <c r="AA88" s="422"/>
      <c r="AB88" s="419"/>
      <c r="AC88" s="420">
        <f>IF(VLOOKUP("あやめ-"&amp;AE87&amp;"-B",'選手データ（あやめ）'!E:L,8,0)=AC87,"",VLOOKUP("あやめ-"&amp;AE87&amp;"-B",'選手データ（あやめ）'!E:L,8,0))</f>
      </c>
      <c r="AD88" s="424"/>
      <c r="AE88" s="425"/>
      <c r="AF88" s="421"/>
      <c r="AG88" s="15"/>
      <c r="AH88" s="422"/>
      <c r="AI88" s="423"/>
      <c r="AJ88" s="19" t="str">
        <f>VLOOKUP("あやめ-"&amp;"変更144"&amp;AF88&amp;"-B",'選手データ（あやめ）'!E:L,4,0)</f>
        <v>米田カヨ子</v>
      </c>
      <c r="AK88" s="419"/>
      <c r="AL88" s="420">
        <f>IF(VLOOKUP("あやめ-"&amp;AF87&amp;"-B",'選手データ（あやめ）'!E:L,8,0)=AL87,"",VLOOKUP("あやめ-"&amp;AF87&amp;"-B",'選手データ（あやめ）'!E:L,8,0))</f>
      </c>
      <c r="AM88" s="424"/>
      <c r="AN88" s="7"/>
      <c r="AO88" s="192">
        <v>3</v>
      </c>
      <c r="AP88" s="185"/>
      <c r="AQ88" s="186"/>
      <c r="AR88" s="224"/>
      <c r="AS88" s="197" t="s">
        <v>802</v>
      </c>
      <c r="AT88" s="183"/>
      <c r="AU88" s="215"/>
      <c r="AV88" s="167"/>
      <c r="AW88" s="223"/>
      <c r="AX88" s="168"/>
      <c r="AY88" s="172"/>
      <c r="AZ88" s="188">
        <v>1</v>
      </c>
      <c r="BA88" s="172"/>
      <c r="BB88" s="172"/>
      <c r="BC88" s="188" t="s">
        <v>802</v>
      </c>
      <c r="BD88" s="3"/>
      <c r="BE88" s="422"/>
      <c r="BF88" s="423"/>
      <c r="BG88" s="422"/>
      <c r="BH88" s="419"/>
      <c r="BI88" s="420">
        <f>IF(VLOOKUP("あやめ-"&amp;BK87&amp;"-B",'選手データ（あやめ）'!E:L,8,0)=BI87,"",VLOOKUP("あやめ-"&amp;BK87&amp;"-B",'選手データ（あやめ）'!E:L,8,0))</f>
      </c>
      <c r="BJ88" s="424"/>
      <c r="BK88" s="425"/>
    </row>
    <row r="89" spans="1:63" s="1" customFormat="1" ht="26.25" customHeight="1" thickBot="1">
      <c r="A89" s="421">
        <v>60</v>
      </c>
      <c r="B89" s="422" t="str">
        <f>VLOOKUP("あやめ-"&amp;A89&amp;"-A",'選手データ（あやめ）'!E:L,4,0)</f>
        <v>金川和子</v>
      </c>
      <c r="C89" s="423" t="s">
        <v>87</v>
      </c>
      <c r="D89" s="422" t="str">
        <f>VLOOKUP("あやめ-"&amp;A89&amp;"-B",'選手データ（あやめ）'!E:L,4,0)</f>
        <v>岡田美登子</v>
      </c>
      <c r="E89" s="419" t="s">
        <v>88</v>
      </c>
      <c r="F89" s="420" t="str">
        <f>VLOOKUP("あやめ-"&amp;A89&amp;"-A",'選手データ（あやめ）'!E:L,8,0)</f>
        <v>奈良</v>
      </c>
      <c r="G89" s="424" t="s">
        <v>89</v>
      </c>
      <c r="H89" s="3"/>
      <c r="I89" s="272"/>
      <c r="J89" s="271"/>
      <c r="K89" s="271"/>
      <c r="L89" s="271"/>
      <c r="M89" s="274"/>
      <c r="N89" s="281"/>
      <c r="O89" s="337"/>
      <c r="P89" s="293"/>
      <c r="Q89" s="277"/>
      <c r="R89" s="298"/>
      <c r="S89" s="290"/>
      <c r="T89" s="283"/>
      <c r="U89" s="301"/>
      <c r="V89" s="302"/>
      <c r="W89" s="280"/>
      <c r="X89" s="4"/>
      <c r="Y89" s="422" t="str">
        <f>VLOOKUP("あやめ-"&amp;AE89&amp;"-A",'選手データ（あやめ）'!E:L,4,0)</f>
        <v>浅井美津子</v>
      </c>
      <c r="Z89" s="423" t="s">
        <v>76</v>
      </c>
      <c r="AA89" s="422" t="str">
        <f>VLOOKUP("あやめ-"&amp;AE89&amp;"-B",'選手データ（あやめ）'!E:L,4,0)</f>
        <v>長藤敦子</v>
      </c>
      <c r="AB89" s="419" t="s">
        <v>77</v>
      </c>
      <c r="AC89" s="420" t="str">
        <f>VLOOKUP("あやめ-"&amp;AE89&amp;"-A",'選手データ（あやめ）'!E:L,8,0)</f>
        <v>山口</v>
      </c>
      <c r="AD89" s="424" t="s">
        <v>78</v>
      </c>
      <c r="AE89" s="425">
        <v>84</v>
      </c>
      <c r="AF89" s="421">
        <v>145</v>
      </c>
      <c r="AG89" s="15"/>
      <c r="AH89" s="422" t="str">
        <f>VLOOKUP("あやめ-"&amp;AF89&amp;"-A",'選手データ（あやめ）'!E:L,4,0)</f>
        <v>大久保晶子</v>
      </c>
      <c r="AI89" s="423" t="s">
        <v>87</v>
      </c>
      <c r="AJ89" s="422" t="str">
        <f>VLOOKUP("あやめ-"&amp;AF89&amp;"-B",'選手データ（あやめ）'!E:L,4,0)</f>
        <v>河原えつ子</v>
      </c>
      <c r="AK89" s="419" t="s">
        <v>88</v>
      </c>
      <c r="AL89" s="420" t="str">
        <f>VLOOKUP("あやめ-"&amp;AF89&amp;"-A",'選手データ（あやめ）'!E:L,8,0)</f>
        <v>京都</v>
      </c>
      <c r="AM89" s="424" t="s">
        <v>89</v>
      </c>
      <c r="AN89" s="7"/>
      <c r="AO89" s="211"/>
      <c r="AP89" s="211"/>
      <c r="AQ89" s="226"/>
      <c r="AR89" s="227"/>
      <c r="AS89" s="167"/>
      <c r="AT89" s="183"/>
      <c r="AU89" s="240"/>
      <c r="AV89" s="167"/>
      <c r="AW89" s="223"/>
      <c r="AX89" s="168"/>
      <c r="AY89" s="172"/>
      <c r="AZ89" s="168"/>
      <c r="BA89" s="175"/>
      <c r="BB89" s="175"/>
      <c r="BC89" s="171"/>
      <c r="BD89" s="4"/>
      <c r="BE89" s="19" t="str">
        <f>VLOOKUP("あやめ-"&amp;BK89&amp;"-A",'選手データ（あやめ）'!E:L,4,0)</f>
        <v>山本真紀恵</v>
      </c>
      <c r="BF89" s="423" t="s">
        <v>76</v>
      </c>
      <c r="BG89" s="422" t="str">
        <f>VLOOKUP("あやめ-"&amp;BK89&amp;"-B",'選手データ（あやめ）'!E:L,4,0)</f>
        <v>赤塚みどり</v>
      </c>
      <c r="BH89" s="419" t="s">
        <v>77</v>
      </c>
      <c r="BI89" s="420" t="str">
        <f>VLOOKUP("あやめ-"&amp;BK89&amp;"-A",'選手データ（あやめ）'!E:L,8,0)</f>
        <v>岐阜</v>
      </c>
      <c r="BJ89" s="424" t="s">
        <v>90</v>
      </c>
      <c r="BK89" s="425">
        <v>169</v>
      </c>
    </row>
    <row r="90" spans="1:63" s="1" customFormat="1" ht="26.25" customHeight="1" thickTop="1">
      <c r="A90" s="421"/>
      <c r="B90" s="422"/>
      <c r="C90" s="423"/>
      <c r="D90" s="422"/>
      <c r="E90" s="419"/>
      <c r="F90" s="420">
        <f>IF(VLOOKUP("あやめ-"&amp;A89&amp;"-B",'選手データ（あやめ）'!E:L,8,0)=F89,"",VLOOKUP("あやめ-"&amp;A89&amp;"-B",'選手データ（あやめ）'!E:L,8,0))</f>
      </c>
      <c r="G90" s="424"/>
      <c r="H90" s="3"/>
      <c r="I90" s="274"/>
      <c r="J90" s="273">
        <v>0</v>
      </c>
      <c r="K90" s="273"/>
      <c r="L90" s="273">
        <v>1</v>
      </c>
      <c r="M90" s="274"/>
      <c r="N90" s="293"/>
      <c r="O90" s="273">
        <v>0</v>
      </c>
      <c r="P90" s="293"/>
      <c r="Q90" s="277"/>
      <c r="R90" s="299">
        <v>2</v>
      </c>
      <c r="S90" s="277"/>
      <c r="T90" s="277"/>
      <c r="U90" s="278" t="s">
        <v>802</v>
      </c>
      <c r="V90" s="278" t="s">
        <v>802</v>
      </c>
      <c r="W90" s="277"/>
      <c r="X90" s="3"/>
      <c r="Y90" s="422"/>
      <c r="Z90" s="423"/>
      <c r="AA90" s="422"/>
      <c r="AB90" s="419"/>
      <c r="AC90" s="420">
        <f>IF(VLOOKUP("あやめ-"&amp;AE89&amp;"-B",'選手データ（あやめ）'!E:L,8,0)=AC89,"",VLOOKUP("あやめ-"&amp;AE89&amp;"-B",'選手データ（あやめ）'!E:L,8,0))</f>
      </c>
      <c r="AD90" s="424"/>
      <c r="AE90" s="425"/>
      <c r="AF90" s="421"/>
      <c r="AG90" s="15"/>
      <c r="AH90" s="422"/>
      <c r="AI90" s="423"/>
      <c r="AJ90" s="422"/>
      <c r="AK90" s="419"/>
      <c r="AL90" s="420">
        <f>IF(VLOOKUP("あやめ-"&amp;AF89&amp;"-B",'選手データ（あやめ）'!E:L,8,0)=AL89,"",VLOOKUP("あやめ-"&amp;AF89&amp;"-B",'選手データ（あやめ）'!E:L,8,0))</f>
      </c>
      <c r="AM90" s="424"/>
      <c r="AN90" s="7"/>
      <c r="AO90" s="167"/>
      <c r="AP90" s="197" t="s">
        <v>802</v>
      </c>
      <c r="AQ90" s="197"/>
      <c r="AR90" s="197" t="s">
        <v>802</v>
      </c>
      <c r="AS90" s="167"/>
      <c r="AT90" s="215"/>
      <c r="AU90" s="197" t="s">
        <v>802</v>
      </c>
      <c r="AV90" s="167"/>
      <c r="AW90" s="244"/>
      <c r="AX90" s="233" t="s">
        <v>802</v>
      </c>
      <c r="AY90" s="168"/>
      <c r="AZ90" s="168"/>
      <c r="BA90" s="188">
        <v>3</v>
      </c>
      <c r="BB90" s="188" t="s">
        <v>802</v>
      </c>
      <c r="BC90" s="168"/>
      <c r="BD90" s="3"/>
      <c r="BE90" s="19" t="str">
        <f>VLOOKUP("あやめ-"&amp;"変更169"&amp;BK90&amp;"-A",'選手データ（あやめ）'!E:L,4,0)</f>
        <v>角田克子</v>
      </c>
      <c r="BF90" s="423"/>
      <c r="BG90" s="422"/>
      <c r="BH90" s="419"/>
      <c r="BI90" s="420">
        <f>IF(VLOOKUP("あやめ-"&amp;BK89&amp;"-B",'選手データ（あやめ）'!E:L,8,0)=BI89,"",VLOOKUP("あやめ-"&amp;BK89&amp;"-B",'選手データ（あやめ）'!E:L,8,0))</f>
      </c>
      <c r="BJ90" s="424"/>
      <c r="BK90" s="425"/>
    </row>
    <row r="91" spans="1:65" s="1" customFormat="1" ht="26.25" customHeight="1" thickBot="1">
      <c r="A91" s="421">
        <v>61</v>
      </c>
      <c r="B91" s="422" t="str">
        <f>VLOOKUP("あやめ-"&amp;A91&amp;"-A",'選手データ（あやめ）'!E:L,4,0)</f>
        <v>豊本和代</v>
      </c>
      <c r="C91" s="423" t="s">
        <v>87</v>
      </c>
      <c r="D91" s="422" t="str">
        <f>VLOOKUP("あやめ-"&amp;A91&amp;"-B",'選手データ（あやめ）'!E:L,4,0)</f>
        <v>赤星明美</v>
      </c>
      <c r="E91" s="419" t="s">
        <v>88</v>
      </c>
      <c r="F91" s="420" t="str">
        <f>VLOOKUP("あやめ-"&amp;A91&amp;"-A",'選手データ（あやめ）'!E:L,8,0)</f>
        <v>福井</v>
      </c>
      <c r="G91" s="424" t="s">
        <v>89</v>
      </c>
      <c r="H91" s="3"/>
      <c r="I91" s="279" t="s">
        <v>802</v>
      </c>
      <c r="J91" s="279"/>
      <c r="K91" s="279"/>
      <c r="L91" s="279" t="s">
        <v>802</v>
      </c>
      <c r="M91" s="274"/>
      <c r="N91" s="293"/>
      <c r="O91" s="274"/>
      <c r="P91" s="293"/>
      <c r="Q91" s="277"/>
      <c r="R91" s="283"/>
      <c r="S91" s="277"/>
      <c r="T91" s="277"/>
      <c r="U91" s="277"/>
      <c r="V91" s="277"/>
      <c r="W91" s="277"/>
      <c r="X91" s="4"/>
      <c r="Y91" s="422"/>
      <c r="Z91" s="423"/>
      <c r="AA91" s="422"/>
      <c r="AB91" s="419"/>
      <c r="AC91" s="23"/>
      <c r="AD91" s="424"/>
      <c r="AE91" s="425"/>
      <c r="AF91" s="421">
        <v>146</v>
      </c>
      <c r="AG91" s="15"/>
      <c r="AH91" s="422" t="str">
        <f>VLOOKUP("あやめ-"&amp;AF91&amp;"-A",'選手データ（あやめ）'!E:L,4,0)</f>
        <v>武内芙佐子</v>
      </c>
      <c r="AI91" s="423" t="s">
        <v>87</v>
      </c>
      <c r="AJ91" s="422" t="str">
        <f>VLOOKUP("あやめ-"&amp;AF91&amp;"-B",'選手データ（あやめ）'!E:L,4,0)</f>
        <v>岡本美佐子</v>
      </c>
      <c r="AK91" s="419" t="s">
        <v>88</v>
      </c>
      <c r="AL91" s="420" t="str">
        <f>VLOOKUP("あやめ-"&amp;AF91&amp;"-A",'選手データ（あやめ）'!E:L,8,0)</f>
        <v>大阪</v>
      </c>
      <c r="AM91" s="424" t="s">
        <v>89</v>
      </c>
      <c r="AN91" s="7"/>
      <c r="AO91" s="167" t="s">
        <v>802</v>
      </c>
      <c r="AP91" s="167"/>
      <c r="AQ91" s="167"/>
      <c r="AR91" s="167">
        <v>1</v>
      </c>
      <c r="AS91" s="167"/>
      <c r="AT91" s="215"/>
      <c r="AU91" s="167"/>
      <c r="AV91" s="167"/>
      <c r="AW91" s="244"/>
      <c r="AX91" s="216"/>
      <c r="AY91" s="168"/>
      <c r="AZ91" s="168"/>
      <c r="BA91" s="168"/>
      <c r="BB91" s="168"/>
      <c r="BC91" s="168"/>
      <c r="BD91" s="4"/>
      <c r="BE91" s="422"/>
      <c r="BF91" s="423"/>
      <c r="BG91" s="422"/>
      <c r="BH91" s="419"/>
      <c r="BI91" s="21"/>
      <c r="BJ91" s="424"/>
      <c r="BK91" s="425"/>
      <c r="BL91" s="2"/>
      <c r="BM91" s="2"/>
    </row>
    <row r="92" spans="1:65" s="1" customFormat="1" ht="26.25" customHeight="1" thickTop="1">
      <c r="A92" s="421"/>
      <c r="B92" s="422"/>
      <c r="C92" s="423"/>
      <c r="D92" s="422"/>
      <c r="E92" s="419"/>
      <c r="F92" s="420">
        <f>IF(VLOOKUP("あやめ-"&amp;A91&amp;"-B",'選手データ（あやめ）'!E:L,8,0)=F91,"",VLOOKUP("あやめ-"&amp;A91&amp;"-B",'選手データ（あやめ）'!E:L,8,0))</f>
      </c>
      <c r="G92" s="424"/>
      <c r="H92" s="3"/>
      <c r="I92" s="281"/>
      <c r="J92" s="274"/>
      <c r="K92" s="274"/>
      <c r="L92" s="282"/>
      <c r="M92" s="274"/>
      <c r="N92" s="293"/>
      <c r="O92" s="274"/>
      <c r="P92" s="293"/>
      <c r="Q92" s="277"/>
      <c r="R92" s="283"/>
      <c r="S92" s="277"/>
      <c r="T92" s="277"/>
      <c r="U92" s="277"/>
      <c r="V92" s="277"/>
      <c r="W92" s="277"/>
      <c r="X92" s="3"/>
      <c r="Y92" s="422"/>
      <c r="Z92" s="423"/>
      <c r="AA92" s="422"/>
      <c r="AB92" s="419"/>
      <c r="AC92" s="24"/>
      <c r="AD92" s="424"/>
      <c r="AE92" s="425"/>
      <c r="AF92" s="421"/>
      <c r="AG92" s="15"/>
      <c r="AH92" s="422"/>
      <c r="AI92" s="423"/>
      <c r="AJ92" s="422"/>
      <c r="AK92" s="419"/>
      <c r="AL92" s="420">
        <f>IF(VLOOKUP("あやめ-"&amp;AF91&amp;"-B",'選手データ（あやめ）'!E:L,8,0)=AL91,"",VLOOKUP("あやめ-"&amp;AF91&amp;"-B",'選手データ（あやめ）'!E:L,8,0))</f>
      </c>
      <c r="AM92" s="424"/>
      <c r="AN92" s="7"/>
      <c r="AO92" s="185"/>
      <c r="AP92" s="186"/>
      <c r="AQ92" s="185"/>
      <c r="AR92" s="187"/>
      <c r="AS92" s="167"/>
      <c r="AT92" s="215"/>
      <c r="AU92" s="167"/>
      <c r="AV92" s="167"/>
      <c r="AW92" s="244"/>
      <c r="AX92" s="216"/>
      <c r="AY92" s="168"/>
      <c r="AZ92" s="168"/>
      <c r="BA92" s="168"/>
      <c r="BB92" s="168"/>
      <c r="BC92" s="168"/>
      <c r="BD92" s="3"/>
      <c r="BE92" s="422"/>
      <c r="BF92" s="423"/>
      <c r="BG92" s="422"/>
      <c r="BH92" s="419"/>
      <c r="BI92" s="22"/>
      <c r="BJ92" s="424"/>
      <c r="BK92" s="425"/>
      <c r="BL92" s="2"/>
      <c r="BM92" s="2"/>
    </row>
    <row r="93" spans="1:65" s="1" customFormat="1" ht="26.25" customHeight="1" thickBot="1">
      <c r="A93" s="421">
        <v>62</v>
      </c>
      <c r="B93" s="422" t="str">
        <f>VLOOKUP("あやめ-"&amp;A93&amp;"-A",'選手データ（あやめ）'!E:L,4,0)</f>
        <v>多和田智子</v>
      </c>
      <c r="C93" s="423" t="s">
        <v>87</v>
      </c>
      <c r="D93" s="422" t="str">
        <f>VLOOKUP("あやめ-"&amp;A93&amp;"-B",'選手データ（あやめ）'!E:L,4,0)</f>
        <v>堀口由美子</v>
      </c>
      <c r="E93" s="419" t="s">
        <v>88</v>
      </c>
      <c r="F93" s="420" t="str">
        <f>VLOOKUP("あやめ-"&amp;A93&amp;"-A",'選手データ（あやめ）'!E:L,8,0)</f>
        <v>岐阜</v>
      </c>
      <c r="G93" s="424" t="s">
        <v>89</v>
      </c>
      <c r="H93" s="3"/>
      <c r="I93" s="271"/>
      <c r="J93" s="272" t="s">
        <v>802</v>
      </c>
      <c r="K93" s="272"/>
      <c r="L93" s="285"/>
      <c r="M93" s="274" t="s">
        <v>802</v>
      </c>
      <c r="N93" s="293"/>
      <c r="O93" s="274"/>
      <c r="P93" s="293"/>
      <c r="Q93" s="277"/>
      <c r="R93" s="283"/>
      <c r="S93" s="277"/>
      <c r="T93" s="277"/>
      <c r="U93" s="277"/>
      <c r="V93" s="277"/>
      <c r="W93" s="277"/>
      <c r="X93" s="4"/>
      <c r="Y93" s="422"/>
      <c r="Z93" s="423"/>
      <c r="AA93" s="422"/>
      <c r="AB93" s="419"/>
      <c r="AC93" s="23"/>
      <c r="AD93" s="424"/>
      <c r="AE93" s="425"/>
      <c r="AF93" s="421">
        <v>147</v>
      </c>
      <c r="AG93" s="15"/>
      <c r="AH93" s="422" t="str">
        <f>VLOOKUP("あやめ-"&amp;AF93&amp;"-A",'選手データ（あやめ）'!E:L,4,0)</f>
        <v>内田　　薫</v>
      </c>
      <c r="AI93" s="423" t="s">
        <v>87</v>
      </c>
      <c r="AJ93" s="422" t="str">
        <f>VLOOKUP("あやめ-"&amp;AF93&amp;"-B",'選手データ（あやめ）'!E:L,4,0)</f>
        <v>葛和真澄</v>
      </c>
      <c r="AK93" s="419" t="s">
        <v>88</v>
      </c>
      <c r="AL93" s="420" t="str">
        <f>VLOOKUP("あやめ-"&amp;AF93&amp;"-A",'選手データ（あやめ）'!E:L,8,0)</f>
        <v>埼玉</v>
      </c>
      <c r="AM93" s="424" t="s">
        <v>89</v>
      </c>
      <c r="AN93" s="7"/>
      <c r="AO93" s="170"/>
      <c r="AP93" s="184">
        <v>2</v>
      </c>
      <c r="AQ93" s="170"/>
      <c r="AR93" s="169"/>
      <c r="AS93" s="226">
        <v>0</v>
      </c>
      <c r="AT93" s="215"/>
      <c r="AU93" s="167"/>
      <c r="AV93" s="167"/>
      <c r="AW93" s="244"/>
      <c r="AX93" s="216"/>
      <c r="AY93" s="168"/>
      <c r="AZ93" s="168"/>
      <c r="BA93" s="168"/>
      <c r="BB93" s="168"/>
      <c r="BC93" s="168"/>
      <c r="BD93" s="4"/>
      <c r="BE93" s="422"/>
      <c r="BF93" s="423"/>
      <c r="BG93" s="422"/>
      <c r="BH93" s="419"/>
      <c r="BI93" s="21"/>
      <c r="BJ93" s="424"/>
      <c r="BK93" s="425"/>
      <c r="BL93" s="2"/>
      <c r="BM93" s="2"/>
    </row>
    <row r="94" spans="1:65" s="1" customFormat="1" ht="26.25" customHeight="1" thickTop="1">
      <c r="A94" s="421"/>
      <c r="B94" s="422"/>
      <c r="C94" s="423"/>
      <c r="D94" s="422"/>
      <c r="E94" s="419"/>
      <c r="F94" s="420">
        <f>IF(VLOOKUP("あやめ-"&amp;A93&amp;"-B",'選手データ（あやめ）'!E:L,8,0)=F93,"",VLOOKUP("あやめ-"&amp;A93&amp;"-B",'選手データ（あやめ）'!E:L,8,0))</f>
      </c>
      <c r="G94" s="424"/>
      <c r="H94" s="3"/>
      <c r="I94" s="307">
        <v>2</v>
      </c>
      <c r="J94" s="307"/>
      <c r="K94" s="275"/>
      <c r="L94" s="289"/>
      <c r="M94" s="338"/>
      <c r="N94" s="293"/>
      <c r="O94" s="274"/>
      <c r="P94" s="293"/>
      <c r="Q94" s="277"/>
      <c r="R94" s="283"/>
      <c r="S94" s="277"/>
      <c r="T94" s="277"/>
      <c r="U94" s="277"/>
      <c r="V94" s="277"/>
      <c r="W94" s="277"/>
      <c r="X94" s="3"/>
      <c r="Y94" s="422"/>
      <c r="Z94" s="423"/>
      <c r="AA94" s="422"/>
      <c r="AB94" s="419"/>
      <c r="AC94" s="24"/>
      <c r="AD94" s="424"/>
      <c r="AE94" s="425"/>
      <c r="AF94" s="421"/>
      <c r="AG94" s="15"/>
      <c r="AH94" s="422"/>
      <c r="AI94" s="423"/>
      <c r="AJ94" s="422"/>
      <c r="AK94" s="419"/>
      <c r="AL94" s="420">
        <f>IF(VLOOKUP("あやめ-"&amp;AF93&amp;"-B",'選手データ（あやめ）'!E:L,8,0)=AL93,"",VLOOKUP("あやめ-"&amp;AF93&amp;"-B",'選手データ（あやめ）'!E:L,8,0))</f>
      </c>
      <c r="AM94" s="424"/>
      <c r="AN94" s="7"/>
      <c r="AO94" s="192">
        <v>1</v>
      </c>
      <c r="AP94" s="185"/>
      <c r="AQ94" s="186"/>
      <c r="AR94" s="224"/>
      <c r="AS94" s="183"/>
      <c r="AT94" s="215"/>
      <c r="AU94" s="167"/>
      <c r="AV94" s="167"/>
      <c r="AW94" s="244"/>
      <c r="AX94" s="216"/>
      <c r="AY94" s="168"/>
      <c r="AZ94" s="168"/>
      <c r="BA94" s="168"/>
      <c r="BB94" s="168"/>
      <c r="BC94" s="168"/>
      <c r="BD94" s="3"/>
      <c r="BE94" s="422"/>
      <c r="BF94" s="423"/>
      <c r="BG94" s="422"/>
      <c r="BH94" s="419"/>
      <c r="BI94" s="22"/>
      <c r="BJ94" s="424"/>
      <c r="BK94" s="425"/>
      <c r="BL94" s="2"/>
      <c r="BM94" s="2"/>
    </row>
    <row r="95" spans="1:65" s="1" customFormat="1" ht="26.25" customHeight="1" thickBot="1">
      <c r="A95" s="421">
        <v>63</v>
      </c>
      <c r="B95" s="422" t="str">
        <f>VLOOKUP("あやめ-"&amp;A95&amp;"-A",'選手データ（あやめ）'!E:L,4,0)</f>
        <v>堀井幸枝</v>
      </c>
      <c r="C95" s="423" t="s">
        <v>87</v>
      </c>
      <c r="D95" s="422" t="str">
        <f>VLOOKUP("あやめ-"&amp;A95&amp;"-B",'選手データ（あやめ）'!E:L,4,0)</f>
        <v>落合瑪麗瑛</v>
      </c>
      <c r="E95" s="419" t="s">
        <v>88</v>
      </c>
      <c r="F95" s="23" t="str">
        <f>VLOOKUP("あやめ-"&amp;A95&amp;"-A",'選手データ（あやめ）'!E:L,8,0)</f>
        <v>滋賀</v>
      </c>
      <c r="G95" s="424" t="s">
        <v>89</v>
      </c>
      <c r="H95" s="3"/>
      <c r="I95" s="274"/>
      <c r="J95" s="274"/>
      <c r="K95" s="292"/>
      <c r="L95" s="271"/>
      <c r="M95" s="293"/>
      <c r="N95" s="293"/>
      <c r="O95" s="274"/>
      <c r="P95" s="293"/>
      <c r="Q95" s="277"/>
      <c r="R95" s="283"/>
      <c r="S95" s="277"/>
      <c r="T95" s="277"/>
      <c r="U95" s="277"/>
      <c r="V95" s="277"/>
      <c r="W95" s="277"/>
      <c r="X95" s="4"/>
      <c r="Y95" s="422"/>
      <c r="Z95" s="423"/>
      <c r="AA95" s="422"/>
      <c r="AB95" s="419"/>
      <c r="AC95" s="23"/>
      <c r="AD95" s="424"/>
      <c r="AE95" s="425"/>
      <c r="AF95" s="421">
        <v>148</v>
      </c>
      <c r="AG95" s="15"/>
      <c r="AH95" s="422" t="str">
        <f>VLOOKUP("あやめ-"&amp;AF95&amp;"-A",'選手データ（あやめ）'!E:L,4,0)</f>
        <v>阿部淳子</v>
      </c>
      <c r="AI95" s="423" t="s">
        <v>87</v>
      </c>
      <c r="AJ95" s="422" t="str">
        <f>VLOOKUP("あやめ-"&amp;AF95&amp;"-B",'選手データ（あやめ）'!E:L,4,0)</f>
        <v>村上久美子</v>
      </c>
      <c r="AK95" s="419" t="s">
        <v>88</v>
      </c>
      <c r="AL95" s="420" t="str">
        <f>VLOOKUP("あやめ-"&amp;AF95&amp;"-A",'選手データ（あやめ）'!E:L,8,0)</f>
        <v>愛媛</v>
      </c>
      <c r="AM95" s="424" t="s">
        <v>89</v>
      </c>
      <c r="AN95" s="7"/>
      <c r="AO95" s="211"/>
      <c r="AP95" s="211"/>
      <c r="AQ95" s="226"/>
      <c r="AR95" s="227"/>
      <c r="AS95" s="183"/>
      <c r="AT95" s="215"/>
      <c r="AU95" s="167"/>
      <c r="AV95" s="167"/>
      <c r="AW95" s="244"/>
      <c r="AX95" s="216"/>
      <c r="AY95" s="168"/>
      <c r="AZ95" s="168"/>
      <c r="BA95" s="168"/>
      <c r="BB95" s="168"/>
      <c r="BC95" s="168"/>
      <c r="BD95" s="4"/>
      <c r="BE95" s="422"/>
      <c r="BF95" s="423"/>
      <c r="BG95" s="422"/>
      <c r="BH95" s="419"/>
      <c r="BI95" s="21"/>
      <c r="BJ95" s="424"/>
      <c r="BK95" s="425"/>
      <c r="BL95" s="2"/>
      <c r="BM95" s="2"/>
    </row>
    <row r="96" spans="1:65" s="1" customFormat="1" ht="26.25" customHeight="1" thickBot="1" thickTop="1">
      <c r="A96" s="421"/>
      <c r="B96" s="422"/>
      <c r="C96" s="423"/>
      <c r="D96" s="422"/>
      <c r="E96" s="419"/>
      <c r="F96" s="24" t="str">
        <f>IF(VLOOKUP("あやめ-"&amp;A95&amp;"-B",'選手データ（あやめ）'!E:L,8,0)=F95,"",VLOOKUP("あやめ-"&amp;A95&amp;"-B",'選手データ（あやめ）'!E:L,8,0))</f>
        <v>京都</v>
      </c>
      <c r="G96" s="424"/>
      <c r="H96" s="3"/>
      <c r="I96" s="317"/>
      <c r="J96" s="307">
        <v>1</v>
      </c>
      <c r="K96" s="307"/>
      <c r="L96" s="307">
        <v>0</v>
      </c>
      <c r="M96" s="293"/>
      <c r="N96" s="293"/>
      <c r="O96" s="274"/>
      <c r="P96" s="293"/>
      <c r="Q96" s="277"/>
      <c r="R96" s="283"/>
      <c r="S96" s="277"/>
      <c r="T96" s="277"/>
      <c r="U96" s="277"/>
      <c r="V96" s="277"/>
      <c r="W96" s="277"/>
      <c r="X96" s="3"/>
      <c r="Y96" s="422"/>
      <c r="Z96" s="423"/>
      <c r="AA96" s="422"/>
      <c r="AB96" s="419"/>
      <c r="AC96" s="24"/>
      <c r="AD96" s="424"/>
      <c r="AE96" s="425"/>
      <c r="AF96" s="421"/>
      <c r="AG96" s="15"/>
      <c r="AH96" s="422"/>
      <c r="AI96" s="423"/>
      <c r="AJ96" s="422"/>
      <c r="AK96" s="419"/>
      <c r="AL96" s="420">
        <f>IF(VLOOKUP("あやめ-"&amp;AF95&amp;"-B",'選手データ（あやめ）'!E:L,8,0)=AL95,"",VLOOKUP("あやめ-"&amp;AF95&amp;"-B",'選手データ（あやめ）'!E:L,8,0))</f>
      </c>
      <c r="AM96" s="424"/>
      <c r="AN96" s="7"/>
      <c r="AO96" s="167"/>
      <c r="AP96" s="197" t="s">
        <v>802</v>
      </c>
      <c r="AQ96" s="197"/>
      <c r="AR96" s="197" t="s">
        <v>802</v>
      </c>
      <c r="AS96" s="183"/>
      <c r="AT96" s="227"/>
      <c r="AU96" s="167"/>
      <c r="AV96" s="167"/>
      <c r="AW96" s="244"/>
      <c r="AX96" s="216"/>
      <c r="AY96" s="168"/>
      <c r="AZ96" s="168"/>
      <c r="BA96" s="168"/>
      <c r="BB96" s="168"/>
      <c r="BC96" s="168"/>
      <c r="BD96" s="3"/>
      <c r="BE96" s="422"/>
      <c r="BF96" s="423"/>
      <c r="BG96" s="422"/>
      <c r="BH96" s="419"/>
      <c r="BI96" s="22"/>
      <c r="BJ96" s="424"/>
      <c r="BK96" s="425"/>
      <c r="BL96" s="2"/>
      <c r="BM96" s="2"/>
    </row>
    <row r="97" spans="1:63" s="1" customFormat="1" ht="26.25" customHeight="1" thickBot="1" thickTop="1">
      <c r="A97" s="421">
        <v>64</v>
      </c>
      <c r="B97" s="422" t="str">
        <f>VLOOKUP("あやめ-"&amp;A97&amp;"-A",'選手データ（あやめ）'!E:L,4,0)</f>
        <v>門田世津子</v>
      </c>
      <c r="C97" s="423" t="s">
        <v>87</v>
      </c>
      <c r="D97" s="422" t="str">
        <f>VLOOKUP("あやめ-"&amp;A97&amp;"-B",'選手データ（あやめ）'!E:L,4,0)</f>
        <v>和田正子</v>
      </c>
      <c r="E97" s="419" t="s">
        <v>88</v>
      </c>
      <c r="F97" s="420" t="str">
        <f>VLOOKUP("あやめ-"&amp;A97&amp;"-A",'選手データ（あやめ）'!E:L,8,0)</f>
        <v>福岡</v>
      </c>
      <c r="G97" s="424" t="s">
        <v>89</v>
      </c>
      <c r="H97" s="3"/>
      <c r="I97" s="279" t="s">
        <v>802</v>
      </c>
      <c r="J97" s="279"/>
      <c r="K97" s="279"/>
      <c r="L97" s="279" t="s">
        <v>802</v>
      </c>
      <c r="M97" s="281"/>
      <c r="N97" s="325" t="s">
        <v>802</v>
      </c>
      <c r="O97" s="273"/>
      <c r="P97" s="293"/>
      <c r="Q97" s="277"/>
      <c r="R97" s="283"/>
      <c r="S97" s="277"/>
      <c r="T97" s="280" t="s">
        <v>802</v>
      </c>
      <c r="U97" s="280"/>
      <c r="V97" s="280"/>
      <c r="W97" s="280" t="s">
        <v>802</v>
      </c>
      <c r="X97" s="4"/>
      <c r="Y97" s="422" t="str">
        <f>VLOOKUP("あやめ-"&amp;AE97&amp;"-A",'選手データ（あやめ）'!E:L,4,0)</f>
        <v>若松澄子</v>
      </c>
      <c r="Z97" s="423" t="s">
        <v>76</v>
      </c>
      <c r="AA97" s="422" t="str">
        <f>VLOOKUP("あやめ-"&amp;AE97&amp;"-B",'選手データ（あやめ）'!E:L,4,0)</f>
        <v>佐々木公子</v>
      </c>
      <c r="AB97" s="419" t="s">
        <v>77</v>
      </c>
      <c r="AC97" s="23" t="str">
        <f>VLOOKUP("あやめ-"&amp;AE97&amp;"-A",'選手データ（あやめ）'!E:L,8,0)</f>
        <v>秋田</v>
      </c>
      <c r="AD97" s="424" t="s">
        <v>78</v>
      </c>
      <c r="AE97" s="425">
        <v>85</v>
      </c>
      <c r="AF97" s="421">
        <v>149</v>
      </c>
      <c r="AG97" s="15"/>
      <c r="AH97" s="422" t="str">
        <f>VLOOKUP("あやめ-"&amp;AF97&amp;"-A",'選手データ（あやめ）'!E:L,4,0)</f>
        <v>八谷摩里</v>
      </c>
      <c r="AI97" s="423" t="s">
        <v>87</v>
      </c>
      <c r="AJ97" s="422" t="str">
        <f>VLOOKUP("あやめ-"&amp;AF97&amp;"-B",'選手データ（あやめ）'!E:L,4,0)</f>
        <v>中原孝子</v>
      </c>
      <c r="AK97" s="419" t="s">
        <v>88</v>
      </c>
      <c r="AL97" s="420" t="str">
        <f>VLOOKUP("あやめ-"&amp;AF97&amp;"-A",'選手データ（あやめ）'!E:L,8,0)</f>
        <v>広島</v>
      </c>
      <c r="AM97" s="424" t="s">
        <v>89</v>
      </c>
      <c r="AN97" s="7"/>
      <c r="AO97" s="211" t="s">
        <v>802</v>
      </c>
      <c r="AP97" s="211"/>
      <c r="AQ97" s="211"/>
      <c r="AR97" s="211" t="s">
        <v>802</v>
      </c>
      <c r="AS97" s="215"/>
      <c r="AT97" s="234" t="s">
        <v>802</v>
      </c>
      <c r="AU97" s="167"/>
      <c r="AV97" s="167"/>
      <c r="AW97" s="244"/>
      <c r="AX97" s="216"/>
      <c r="AY97" s="168"/>
      <c r="AZ97" s="168"/>
      <c r="BA97" s="218" t="s">
        <v>802</v>
      </c>
      <c r="BB97" s="218"/>
      <c r="BC97" s="218" t="s">
        <v>802</v>
      </c>
      <c r="BD97" s="4"/>
      <c r="BE97" s="422" t="str">
        <f>VLOOKUP("あやめ-"&amp;BK97&amp;"-A",'選手データ（あやめ）'!E:L,4,0)</f>
        <v>木暮道子</v>
      </c>
      <c r="BF97" s="423" t="s">
        <v>76</v>
      </c>
      <c r="BG97" s="422" t="str">
        <f>VLOOKUP("あやめ-"&amp;BK97&amp;"-B",'選手データ（あやめ）'!E:L,4,0)</f>
        <v>村上久仁子</v>
      </c>
      <c r="BH97" s="419" t="s">
        <v>77</v>
      </c>
      <c r="BI97" s="420" t="str">
        <f>VLOOKUP("あやめ-"&amp;BK97&amp;"-A",'選手データ（あやめ）'!E:L,8,0)</f>
        <v>埼玉</v>
      </c>
      <c r="BJ97" s="424" t="s">
        <v>100</v>
      </c>
      <c r="BK97" s="425">
        <v>170</v>
      </c>
    </row>
    <row r="98" spans="1:63" s="1" customFormat="1" ht="26.25" customHeight="1" thickTop="1">
      <c r="A98" s="421"/>
      <c r="B98" s="422"/>
      <c r="C98" s="423"/>
      <c r="D98" s="422"/>
      <c r="E98" s="419"/>
      <c r="F98" s="420">
        <f>IF(VLOOKUP("あやめ-"&amp;A97&amp;"-B",'選手データ（あやめ）'!E:L,8,0)=F97,"",VLOOKUP("あやめ-"&amp;A97&amp;"-B",'選手データ（あやめ）'!E:L,8,0))</f>
      </c>
      <c r="G98" s="424"/>
      <c r="H98" s="3"/>
      <c r="I98" s="281"/>
      <c r="J98" s="274"/>
      <c r="K98" s="274"/>
      <c r="L98" s="282"/>
      <c r="M98" s="281"/>
      <c r="N98" s="274"/>
      <c r="O98" s="274"/>
      <c r="P98" s="293"/>
      <c r="Q98" s="277"/>
      <c r="R98" s="283"/>
      <c r="S98" s="283"/>
      <c r="T98" s="277"/>
      <c r="U98" s="277"/>
      <c r="V98" s="284"/>
      <c r="W98" s="277"/>
      <c r="X98" s="3"/>
      <c r="Y98" s="422"/>
      <c r="Z98" s="423"/>
      <c r="AA98" s="422"/>
      <c r="AB98" s="419"/>
      <c r="AC98" s="24" t="str">
        <f>IF(VLOOKUP("あやめ-"&amp;AE97&amp;"-B",'選手データ（あやめ）'!E:L,8,0)=AC97,"",VLOOKUP("あやめ-"&amp;AE97&amp;"-B",'選手データ（あやめ）'!E:L,8,0))</f>
        <v>岩手</v>
      </c>
      <c r="AD98" s="424"/>
      <c r="AE98" s="425"/>
      <c r="AF98" s="421"/>
      <c r="AG98" s="15"/>
      <c r="AH98" s="422"/>
      <c r="AI98" s="423"/>
      <c r="AJ98" s="422"/>
      <c r="AK98" s="419"/>
      <c r="AL98" s="420">
        <f>IF(VLOOKUP("あやめ-"&amp;AF97&amp;"-B",'選手データ（あやめ）'!E:L,8,0)=AL97,"",VLOOKUP("あやめ-"&amp;AF97&amp;"-B",'選手データ（あやめ）'!E:L,8,0))</f>
      </c>
      <c r="AM98" s="424"/>
      <c r="AN98" s="7"/>
      <c r="AO98" s="167"/>
      <c r="AP98" s="190"/>
      <c r="AQ98" s="167"/>
      <c r="AR98" s="212"/>
      <c r="AS98" s="215"/>
      <c r="AT98" s="167"/>
      <c r="AU98" s="167"/>
      <c r="AV98" s="167"/>
      <c r="AW98" s="244"/>
      <c r="AX98" s="216"/>
      <c r="AY98" s="168"/>
      <c r="AZ98" s="243"/>
      <c r="BA98" s="168"/>
      <c r="BB98" s="168"/>
      <c r="BC98" s="172"/>
      <c r="BD98" s="3"/>
      <c r="BE98" s="422"/>
      <c r="BF98" s="423"/>
      <c r="BG98" s="422"/>
      <c r="BH98" s="419"/>
      <c r="BI98" s="420">
        <f>IF(VLOOKUP("あやめ-"&amp;BK97&amp;"-B",'選手データ（あやめ）'!E:L,8,0)=BI97,"",VLOOKUP("あやめ-"&amp;BK97&amp;"-B",'選手データ（あやめ）'!E:L,8,0))</f>
      </c>
      <c r="BJ98" s="424"/>
      <c r="BK98" s="425"/>
    </row>
    <row r="99" spans="1:63" s="1" customFormat="1" ht="26.25" customHeight="1" thickBot="1">
      <c r="A99" s="421">
        <v>65</v>
      </c>
      <c r="B99" s="422" t="str">
        <f>VLOOKUP("あやめ-"&amp;A99&amp;"-A",'選手データ（あやめ）'!E:L,4,0)</f>
        <v>室山久子</v>
      </c>
      <c r="C99" s="423" t="s">
        <v>87</v>
      </c>
      <c r="D99" s="422" t="str">
        <f>VLOOKUP("あやめ-"&amp;A99&amp;"-B",'選手データ（あやめ）'!E:L,4,0)</f>
        <v>村尾廣子</v>
      </c>
      <c r="E99" s="419" t="s">
        <v>88</v>
      </c>
      <c r="F99" s="420" t="str">
        <f>VLOOKUP("あやめ-"&amp;A99&amp;"-A",'選手データ（あやめ）'!E:L,8,0)</f>
        <v>大阪</v>
      </c>
      <c r="G99" s="424" t="s">
        <v>89</v>
      </c>
      <c r="H99" s="3"/>
      <c r="I99" s="271"/>
      <c r="J99" s="272">
        <v>3</v>
      </c>
      <c r="K99" s="272"/>
      <c r="L99" s="285"/>
      <c r="M99" s="339"/>
      <c r="N99" s="274"/>
      <c r="O99" s="274"/>
      <c r="P99" s="293"/>
      <c r="Q99" s="277"/>
      <c r="R99" s="283"/>
      <c r="S99" s="276"/>
      <c r="T99" s="287"/>
      <c r="U99" s="287"/>
      <c r="V99" s="288">
        <v>1</v>
      </c>
      <c r="W99" s="287"/>
      <c r="X99" s="4"/>
      <c r="Y99" s="19" t="str">
        <f>VLOOKUP("あやめ-"&amp;AE99&amp;"-A",'選手データ（あやめ）'!E:L,4,0)</f>
        <v>原　　鈴子</v>
      </c>
      <c r="Z99" s="423" t="s">
        <v>76</v>
      </c>
      <c r="AA99" s="422" t="str">
        <f>VLOOKUP("あやめ-"&amp;AE99&amp;"-B",'選手データ（あやめ）'!E:L,4,0)</f>
        <v>中島恵子</v>
      </c>
      <c r="AB99" s="419" t="s">
        <v>77</v>
      </c>
      <c r="AC99" s="201" t="str">
        <f>"島　　　根"&amp;VLOOKUP("あやめ-"&amp;AE99&amp;"-A",'選手データ（あやめ）'!E:L,8,0)</f>
        <v>島　　　根兵庫</v>
      </c>
      <c r="AD99" s="424" t="s">
        <v>78</v>
      </c>
      <c r="AE99" s="425">
        <v>86</v>
      </c>
      <c r="AF99" s="421">
        <v>150</v>
      </c>
      <c r="AG99" s="15"/>
      <c r="AH99" s="422" t="str">
        <f>VLOOKUP("あやめ-"&amp;AF99&amp;"-A",'選手データ（あやめ）'!E:L,4,0)</f>
        <v>澤井久美子</v>
      </c>
      <c r="AI99" s="423" t="s">
        <v>87</v>
      </c>
      <c r="AJ99" s="422" t="str">
        <f>VLOOKUP("あやめ-"&amp;AF99&amp;"-B",'選手データ（あやめ）'!E:L,4,0)</f>
        <v>桐村恵子</v>
      </c>
      <c r="AK99" s="419" t="s">
        <v>88</v>
      </c>
      <c r="AL99" s="420" t="str">
        <f>VLOOKUP("あやめ-"&amp;AF99&amp;"-A",'選手データ（あやめ）'!E:L,8,0)</f>
        <v>京都</v>
      </c>
      <c r="AM99" s="424" t="s">
        <v>89</v>
      </c>
      <c r="AN99" s="7"/>
      <c r="AO99" s="170"/>
      <c r="AP99" s="184">
        <v>1</v>
      </c>
      <c r="AQ99" s="170"/>
      <c r="AR99" s="213"/>
      <c r="AS99" s="228"/>
      <c r="AT99" s="167"/>
      <c r="AU99" s="167"/>
      <c r="AV99" s="167"/>
      <c r="AW99" s="244"/>
      <c r="AX99" s="216"/>
      <c r="AY99" s="217"/>
      <c r="AZ99" s="244"/>
      <c r="BA99" s="171"/>
      <c r="BB99" s="171" t="s">
        <v>802</v>
      </c>
      <c r="BC99" s="175"/>
      <c r="BD99" s="4"/>
      <c r="BE99" s="422" t="str">
        <f>VLOOKUP("あやめ-"&amp;BK99&amp;"-A",'選手データ（あやめ）'!E:L,4,0)</f>
        <v>芦田洋子</v>
      </c>
      <c r="BF99" s="423" t="s">
        <v>76</v>
      </c>
      <c r="BG99" s="422" t="str">
        <f>VLOOKUP("あやめ-"&amp;BK99&amp;"-B",'選手データ（あやめ）'!E:L,4,0)</f>
        <v>伊藤好乃</v>
      </c>
      <c r="BH99" s="419" t="s">
        <v>77</v>
      </c>
      <c r="BI99" s="420" t="str">
        <f>VLOOKUP("あやめ-"&amp;BK99&amp;"-A",'選手データ（あやめ）'!E:L,8,0)</f>
        <v>兵庫</v>
      </c>
      <c r="BJ99" s="424" t="s">
        <v>100</v>
      </c>
      <c r="BK99" s="425">
        <v>171</v>
      </c>
    </row>
    <row r="100" spans="1:63" s="1" customFormat="1" ht="26.25" customHeight="1">
      <c r="A100" s="421"/>
      <c r="B100" s="422"/>
      <c r="C100" s="423"/>
      <c r="D100" s="422"/>
      <c r="E100" s="419"/>
      <c r="F100" s="420">
        <f>IF(VLOOKUP("あやめ-"&amp;A99&amp;"-B",'選手データ（あやめ）'!E:L,8,0)=F99,"",VLOOKUP("あやめ-"&amp;A99&amp;"-B",'選手データ（あやめ）'!E:L,8,0))</f>
      </c>
      <c r="G100" s="424"/>
      <c r="H100" s="3"/>
      <c r="I100" s="307">
        <v>1</v>
      </c>
      <c r="J100" s="307"/>
      <c r="K100" s="275"/>
      <c r="L100" s="289"/>
      <c r="M100" s="340">
        <v>1</v>
      </c>
      <c r="N100" s="274"/>
      <c r="O100" s="274"/>
      <c r="P100" s="293"/>
      <c r="Q100" s="277"/>
      <c r="R100" s="277"/>
      <c r="S100" s="278" t="s">
        <v>802</v>
      </c>
      <c r="T100" s="290"/>
      <c r="U100" s="297"/>
      <c r="V100" s="277"/>
      <c r="W100" s="278">
        <v>0</v>
      </c>
      <c r="X100" s="3"/>
      <c r="Y100" s="19" t="str">
        <f>VLOOKUP("あやめ-"&amp;"変更86"&amp;AE100&amp;"-A",'選手データ（あやめ）'!E:L,4,0)</f>
        <v>植田敏子</v>
      </c>
      <c r="Z100" s="423"/>
      <c r="AA100" s="422"/>
      <c r="AB100" s="419"/>
      <c r="AC100" s="24" t="str">
        <f>VLOOKUP("あやめ-"&amp;AE99&amp;"-A",'選手データ（あやめ）'!E:L,8,0)</f>
        <v>兵庫</v>
      </c>
      <c r="AD100" s="424"/>
      <c r="AE100" s="425"/>
      <c r="AF100" s="421"/>
      <c r="AG100" s="15"/>
      <c r="AH100" s="422"/>
      <c r="AI100" s="423"/>
      <c r="AJ100" s="422"/>
      <c r="AK100" s="419"/>
      <c r="AL100" s="420">
        <f>IF(VLOOKUP("あやめ-"&amp;AF99&amp;"-B",'選手データ（あやめ）'!E:L,8,0)=AL99,"",VLOOKUP("あやめ-"&amp;AF99&amp;"-B",'選手データ（あやめ）'!E:L,8,0))</f>
      </c>
      <c r="AM100" s="424"/>
      <c r="AN100" s="7"/>
      <c r="AO100" s="197">
        <v>0</v>
      </c>
      <c r="AP100" s="197"/>
      <c r="AQ100" s="186"/>
      <c r="AR100" s="187"/>
      <c r="AS100" s="197" t="s">
        <v>802</v>
      </c>
      <c r="AT100" s="167"/>
      <c r="AU100" s="167"/>
      <c r="AV100" s="167"/>
      <c r="AW100" s="244"/>
      <c r="AX100" s="168"/>
      <c r="AY100" s="188" t="s">
        <v>802</v>
      </c>
      <c r="AZ100" s="173"/>
      <c r="BA100" s="178"/>
      <c r="BB100" s="173"/>
      <c r="BC100" s="189">
        <v>0</v>
      </c>
      <c r="BD100" s="3"/>
      <c r="BE100" s="422"/>
      <c r="BF100" s="423"/>
      <c r="BG100" s="422"/>
      <c r="BH100" s="419"/>
      <c r="BI100" s="420">
        <f>IF(VLOOKUP("あやめ-"&amp;BK99&amp;"-B",'選手データ（あやめ）'!E:L,8,0)=BI99,"",VLOOKUP("あやめ-"&amp;BK99&amp;"-B",'選手データ（あやめ）'!E:L,8,0))</f>
      </c>
      <c r="BJ100" s="424"/>
      <c r="BK100" s="425"/>
    </row>
    <row r="101" spans="1:63" s="1" customFormat="1" ht="26.25" customHeight="1">
      <c r="A101" s="421">
        <v>66</v>
      </c>
      <c r="B101" s="422" t="str">
        <f>VLOOKUP("あやめ-"&amp;A101&amp;"-A",'選手データ（あやめ）'!E:L,4,0)</f>
        <v>久下光枝</v>
      </c>
      <c r="C101" s="423" t="s">
        <v>87</v>
      </c>
      <c r="D101" s="422" t="str">
        <f>VLOOKUP("あやめ-"&amp;A101&amp;"-B",'選手データ（あやめ）'!E:L,4,0)</f>
        <v>中谷順子</v>
      </c>
      <c r="E101" s="419" t="s">
        <v>88</v>
      </c>
      <c r="F101" s="23" t="str">
        <f>VLOOKUP("あやめ-"&amp;A101&amp;"-A",'選手データ（あやめ）'!E:L,8,0)</f>
        <v>東京</v>
      </c>
      <c r="G101" s="424" t="s">
        <v>89</v>
      </c>
      <c r="H101" s="3"/>
      <c r="I101" s="274"/>
      <c r="J101" s="274"/>
      <c r="K101" s="292"/>
      <c r="L101" s="271"/>
      <c r="M101" s="274"/>
      <c r="N101" s="274"/>
      <c r="O101" s="274"/>
      <c r="P101" s="293"/>
      <c r="Q101" s="277"/>
      <c r="R101" s="277"/>
      <c r="S101" s="277"/>
      <c r="T101" s="294"/>
      <c r="U101" s="288"/>
      <c r="V101" s="287"/>
      <c r="W101" s="287"/>
      <c r="X101" s="4"/>
      <c r="Y101" s="422" t="str">
        <f>VLOOKUP("あやめ-"&amp;AE101&amp;"-A",'選手データ（あやめ）'!E:L,4,0)</f>
        <v>脇坂芳枝</v>
      </c>
      <c r="Z101" s="423" t="s">
        <v>76</v>
      </c>
      <c r="AA101" s="422" t="str">
        <f>VLOOKUP("あやめ-"&amp;AE101&amp;"-B",'選手データ（あやめ）'!E:L,4,0)</f>
        <v>松浦智恵子</v>
      </c>
      <c r="AB101" s="419" t="s">
        <v>77</v>
      </c>
      <c r="AC101" s="420" t="str">
        <f>VLOOKUP("あやめ-"&amp;AE101&amp;"-A",'選手データ（あやめ）'!E:L,8,0)</f>
        <v>広島</v>
      </c>
      <c r="AD101" s="424" t="s">
        <v>78</v>
      </c>
      <c r="AE101" s="425">
        <v>87</v>
      </c>
      <c r="AF101" s="421">
        <v>151</v>
      </c>
      <c r="AG101" s="15"/>
      <c r="AH101" s="422" t="str">
        <f>VLOOKUP("あやめ-"&amp;AF101&amp;"-A",'選手データ（あやめ）'!E:L,4,0)</f>
        <v>井桝幸子</v>
      </c>
      <c r="AI101" s="423" t="s">
        <v>87</v>
      </c>
      <c r="AJ101" s="422" t="str">
        <f>VLOOKUP("あやめ-"&amp;AF101&amp;"-B",'選手データ（あやめ）'!E:L,4,0)</f>
        <v>小田絹子</v>
      </c>
      <c r="AK101" s="419" t="s">
        <v>88</v>
      </c>
      <c r="AL101" s="420" t="str">
        <f>VLOOKUP("あやめ-"&amp;AF101&amp;"-A",'選手データ（あやめ）'!E:L,8,0)</f>
        <v>北海道</v>
      </c>
      <c r="AM101" s="424" t="s">
        <v>89</v>
      </c>
      <c r="AN101" s="7"/>
      <c r="AO101" s="170"/>
      <c r="AP101" s="170"/>
      <c r="AQ101" s="184"/>
      <c r="AR101" s="169"/>
      <c r="AS101" s="167"/>
      <c r="AT101" s="167"/>
      <c r="AU101" s="167"/>
      <c r="AV101" s="167"/>
      <c r="AW101" s="244"/>
      <c r="AX101" s="168"/>
      <c r="AY101" s="168"/>
      <c r="AZ101" s="175"/>
      <c r="BA101" s="171"/>
      <c r="BB101" s="175"/>
      <c r="BC101" s="171"/>
      <c r="BD101" s="4"/>
      <c r="BE101" s="422" t="str">
        <f>VLOOKUP("あやめ-"&amp;BK101&amp;"-A",'選手データ（あやめ）'!E:L,4,0)</f>
        <v>鈴木康子</v>
      </c>
      <c r="BF101" s="423" t="s">
        <v>76</v>
      </c>
      <c r="BG101" s="422" t="str">
        <f>VLOOKUP("あやめ-"&amp;BK101&amp;"-B",'選手データ（あやめ）'!E:L,4,0)</f>
        <v>樋口テル子</v>
      </c>
      <c r="BH101" s="419" t="s">
        <v>77</v>
      </c>
      <c r="BI101" s="420" t="str">
        <f>VLOOKUP("あやめ-"&amp;BK101&amp;"-A",'選手データ（あやめ）'!E:L,8,0)</f>
        <v>香川</v>
      </c>
      <c r="BJ101" s="424" t="s">
        <v>100</v>
      </c>
      <c r="BK101" s="425">
        <v>172</v>
      </c>
    </row>
    <row r="102" spans="1:63" s="1" customFormat="1" ht="26.25" customHeight="1">
      <c r="A102" s="421"/>
      <c r="B102" s="422"/>
      <c r="C102" s="423"/>
      <c r="D102" s="422"/>
      <c r="E102" s="419"/>
      <c r="F102" s="24" t="str">
        <f>IF(VLOOKUP("あやめ-"&amp;A101&amp;"-B",'選手データ（あやめ）'!E:L,8,0)=F101,"",VLOOKUP("あやめ-"&amp;A101&amp;"-B",'選手データ（あやめ）'!E:L,8,0))</f>
        <v>埼玉</v>
      </c>
      <c r="G102" s="424"/>
      <c r="H102" s="3"/>
      <c r="I102" s="317"/>
      <c r="J102" s="307" t="s">
        <v>802</v>
      </c>
      <c r="K102" s="307"/>
      <c r="L102" s="307">
        <v>3</v>
      </c>
      <c r="M102" s="274"/>
      <c r="N102" s="274"/>
      <c r="O102" s="274"/>
      <c r="P102" s="293"/>
      <c r="Q102" s="277"/>
      <c r="R102" s="277"/>
      <c r="S102" s="277"/>
      <c r="T102" s="278">
        <v>0</v>
      </c>
      <c r="U102" s="278"/>
      <c r="V102" s="278" t="s">
        <v>802</v>
      </c>
      <c r="W102" s="277"/>
      <c r="X102" s="3"/>
      <c r="Y102" s="422"/>
      <c r="Z102" s="423"/>
      <c r="AA102" s="422"/>
      <c r="AB102" s="419"/>
      <c r="AC102" s="420">
        <f>IF(VLOOKUP("あやめ-"&amp;AE101&amp;"-B",'選手データ（あやめ）'!E:L,8,0)=AC101,"",VLOOKUP("あやめ-"&amp;AE101&amp;"-B",'選手データ（あやめ）'!E:L,8,0))</f>
      </c>
      <c r="AD102" s="424"/>
      <c r="AE102" s="425"/>
      <c r="AF102" s="421"/>
      <c r="AG102" s="15"/>
      <c r="AH102" s="422"/>
      <c r="AI102" s="423"/>
      <c r="AJ102" s="422"/>
      <c r="AK102" s="419"/>
      <c r="AL102" s="420">
        <f>IF(VLOOKUP("あやめ-"&amp;AF101&amp;"-B",'選手データ（あやめ）'!E:L,8,0)=AL101,"",VLOOKUP("あやめ-"&amp;AF101&amp;"-B",'選手データ（あやめ）'!E:L,8,0))</f>
      </c>
      <c r="AM102" s="424"/>
      <c r="AN102" s="7"/>
      <c r="AO102" s="167"/>
      <c r="AP102" s="197" t="s">
        <v>802</v>
      </c>
      <c r="AQ102" s="197"/>
      <c r="AR102" s="197">
        <v>0</v>
      </c>
      <c r="AS102" s="197"/>
      <c r="AT102" s="167"/>
      <c r="AU102" s="167"/>
      <c r="AV102" s="167"/>
      <c r="AW102" s="244"/>
      <c r="AX102" s="168"/>
      <c r="AY102" s="168"/>
      <c r="AZ102" s="188">
        <v>0</v>
      </c>
      <c r="BA102" s="188"/>
      <c r="BB102" s="188">
        <v>0</v>
      </c>
      <c r="BC102" s="168"/>
      <c r="BD102" s="3"/>
      <c r="BE102" s="422"/>
      <c r="BF102" s="423"/>
      <c r="BG102" s="422"/>
      <c r="BH102" s="419"/>
      <c r="BI102" s="420">
        <f>IF(VLOOKUP("あやめ-"&amp;BK101&amp;"-B",'選手データ（あやめ）'!E:L,8,0)=BI101,"",VLOOKUP("あやめ-"&amp;BK101&amp;"-B",'選手データ（あやめ）'!E:L,8,0))</f>
      </c>
      <c r="BJ102" s="424"/>
      <c r="BK102" s="425"/>
    </row>
    <row r="103" spans="1:65" ht="30" customHeight="1">
      <c r="A103" s="6"/>
      <c r="L103" s="274"/>
      <c r="M103" s="274"/>
      <c r="P103" s="293"/>
      <c r="AE103" s="7"/>
      <c r="AF103" s="7"/>
      <c r="AG103" s="7"/>
      <c r="AR103" s="167"/>
      <c r="AS103" s="167"/>
      <c r="AW103" s="244"/>
      <c r="BL103" s="9"/>
      <c r="BM103" s="9"/>
    </row>
    <row r="104" spans="12:45" ht="17.25" customHeight="1">
      <c r="L104" s="274"/>
      <c r="M104" s="274"/>
      <c r="AE104" s="7"/>
      <c r="AR104" s="167"/>
      <c r="AS104" s="167"/>
    </row>
    <row r="105" spans="12:45" ht="17.25">
      <c r="L105" s="274"/>
      <c r="M105" s="274"/>
      <c r="AE105" s="7"/>
      <c r="AR105" s="167"/>
      <c r="AS105" s="167"/>
    </row>
    <row r="108" spans="57:63" ht="17.25">
      <c r="BE108" s="422"/>
      <c r="BF108" s="423"/>
      <c r="BG108" s="422"/>
      <c r="BH108" s="419"/>
      <c r="BI108" s="420"/>
      <c r="BJ108" s="424"/>
      <c r="BK108" s="425"/>
    </row>
    <row r="109" spans="57:63" ht="17.25">
      <c r="BE109" s="422"/>
      <c r="BF109" s="423"/>
      <c r="BG109" s="422"/>
      <c r="BH109" s="419"/>
      <c r="BI109" s="420"/>
      <c r="BJ109" s="424"/>
      <c r="BK109" s="425"/>
    </row>
    <row r="111" spans="25:63" ht="34.5" customHeight="1">
      <c r="Y111" s="422"/>
      <c r="Z111" s="423"/>
      <c r="AA111" s="422"/>
      <c r="AB111" s="419"/>
      <c r="AC111" s="420"/>
      <c r="AD111" s="424"/>
      <c r="AE111" s="425"/>
      <c r="AH111" s="422"/>
      <c r="AI111" s="423"/>
      <c r="AJ111" s="422"/>
      <c r="AK111" s="419"/>
      <c r="AL111" s="21"/>
      <c r="AM111" s="424"/>
      <c r="AN111" s="425"/>
      <c r="BE111" s="422"/>
      <c r="BF111" s="423"/>
      <c r="BG111" s="422"/>
      <c r="BH111" s="419"/>
      <c r="BI111" s="21"/>
      <c r="BJ111" s="424"/>
      <c r="BK111" s="425"/>
    </row>
    <row r="112" spans="25:63" ht="17.25" customHeight="1">
      <c r="Y112" s="422"/>
      <c r="Z112" s="423"/>
      <c r="AA112" s="422"/>
      <c r="AB112" s="419"/>
      <c r="AC112" s="420"/>
      <c r="AD112" s="424"/>
      <c r="AE112" s="425"/>
      <c r="AH112" s="422"/>
      <c r="AI112" s="423"/>
      <c r="AJ112" s="422"/>
      <c r="AK112" s="419"/>
      <c r="AL112" s="22"/>
      <c r="AM112" s="424"/>
      <c r="AN112" s="425"/>
      <c r="BE112" s="422"/>
      <c r="BF112" s="423"/>
      <c r="BG112" s="422"/>
      <c r="BH112" s="419"/>
      <c r="BI112" s="22"/>
      <c r="BJ112" s="424"/>
      <c r="BK112" s="425"/>
    </row>
    <row r="113" spans="25:63" ht="17.25" customHeight="1">
      <c r="Y113" s="422"/>
      <c r="Z113" s="423"/>
      <c r="AA113" s="422"/>
      <c r="AB113" s="419"/>
      <c r="AC113" s="420"/>
      <c r="AD113" s="424"/>
      <c r="AE113" s="425"/>
      <c r="BE113" s="422"/>
      <c r="BF113" s="423"/>
      <c r="BG113" s="422"/>
      <c r="BH113" s="419"/>
      <c r="BI113" s="420"/>
      <c r="BJ113" s="424"/>
      <c r="BK113" s="425"/>
    </row>
    <row r="114" spans="25:63" ht="17.25" customHeight="1">
      <c r="Y114" s="422"/>
      <c r="Z114" s="423"/>
      <c r="AA114" s="422"/>
      <c r="AB114" s="419"/>
      <c r="AC114" s="420"/>
      <c r="AD114" s="424"/>
      <c r="AE114" s="425"/>
      <c r="BE114" s="422"/>
      <c r="BF114" s="423"/>
      <c r="BG114" s="422"/>
      <c r="BH114" s="419"/>
      <c r="BI114" s="420"/>
      <c r="BJ114" s="424"/>
      <c r="BK114" s="425"/>
    </row>
    <row r="134" ht="17.25">
      <c r="BK134" s="8"/>
    </row>
    <row r="135" ht="17.25">
      <c r="BK135" s="8"/>
    </row>
  </sheetData>
  <sheetProtection/>
  <mergeCells count="1351">
    <mergeCell ref="BK55:BK56"/>
    <mergeCell ref="BV2:BV3"/>
    <mergeCell ref="CG2:CG3"/>
    <mergeCell ref="O77:O78"/>
    <mergeCell ref="R77:R78"/>
    <mergeCell ref="BI67:BI68"/>
    <mergeCell ref="BI77:BI78"/>
    <mergeCell ref="BH49:BH50"/>
    <mergeCell ref="BI25:BI26"/>
    <mergeCell ref="BG23:BG24"/>
    <mergeCell ref="BQ1:BQ2"/>
    <mergeCell ref="BK45:BK46"/>
    <mergeCell ref="BJ47:BJ48"/>
    <mergeCell ref="BK47:BK48"/>
    <mergeCell ref="BJ45:BJ46"/>
    <mergeCell ref="BK11:BK12"/>
    <mergeCell ref="BJ39:BJ40"/>
    <mergeCell ref="BK39:BK40"/>
    <mergeCell ref="BK43:BK44"/>
    <mergeCell ref="BK37:BK38"/>
    <mergeCell ref="BI47:BI48"/>
    <mergeCell ref="BK49:BK50"/>
    <mergeCell ref="BI81:BI82"/>
    <mergeCell ref="BI75:BI76"/>
    <mergeCell ref="BJ49:BJ50"/>
    <mergeCell ref="BI71:BI72"/>
    <mergeCell ref="BI53:BI54"/>
    <mergeCell ref="BI55:BI56"/>
    <mergeCell ref="BJ55:BJ56"/>
    <mergeCell ref="BI49:BI50"/>
    <mergeCell ref="BE45:BE46"/>
    <mergeCell ref="BE49:BE50"/>
    <mergeCell ref="BE99:BE100"/>
    <mergeCell ref="BF99:BF100"/>
    <mergeCell ref="BF95:BF96"/>
    <mergeCell ref="BG93:BG94"/>
    <mergeCell ref="BF47:BF48"/>
    <mergeCell ref="AL45:AL46"/>
    <mergeCell ref="AL95:AL96"/>
    <mergeCell ref="AL97:AL98"/>
    <mergeCell ref="AL81:AL82"/>
    <mergeCell ref="AL75:AL76"/>
    <mergeCell ref="AL77:AL78"/>
    <mergeCell ref="AL79:AL80"/>
    <mergeCell ref="AL47:AL48"/>
    <mergeCell ref="AL53:AL54"/>
    <mergeCell ref="AD89:AD90"/>
    <mergeCell ref="BI97:BI98"/>
    <mergeCell ref="BI99:BI100"/>
    <mergeCell ref="AL99:AL100"/>
    <mergeCell ref="AD99:AD100"/>
    <mergeCell ref="AF93:AF94"/>
    <mergeCell ref="AE97:AE98"/>
    <mergeCell ref="AD93:AD94"/>
    <mergeCell ref="AE93:AE94"/>
    <mergeCell ref="BH93:BH94"/>
    <mergeCell ref="BI101:BI102"/>
    <mergeCell ref="BG99:BG100"/>
    <mergeCell ref="BH99:BH100"/>
    <mergeCell ref="BG97:BG98"/>
    <mergeCell ref="BH97:BH98"/>
    <mergeCell ref="AE99:AE100"/>
    <mergeCell ref="AL101:AL102"/>
    <mergeCell ref="BG101:BG102"/>
    <mergeCell ref="BH101:BH102"/>
    <mergeCell ref="AE101:AE102"/>
    <mergeCell ref="AL5:AL6"/>
    <mergeCell ref="AL15:AL16"/>
    <mergeCell ref="AL17:AL18"/>
    <mergeCell ref="AL19:AL20"/>
    <mergeCell ref="AL21:AL22"/>
    <mergeCell ref="AI89:AI90"/>
    <mergeCell ref="AE87:AE88"/>
    <mergeCell ref="AL87:AL88"/>
    <mergeCell ref="AE89:AE90"/>
    <mergeCell ref="BF55:BF56"/>
    <mergeCell ref="BF53:BF54"/>
    <mergeCell ref="BF23:BF24"/>
    <mergeCell ref="BG47:BG48"/>
    <mergeCell ref="BH47:BH48"/>
    <mergeCell ref="BE47:BE48"/>
    <mergeCell ref="BH23:BH24"/>
    <mergeCell ref="BE35:BE36"/>
    <mergeCell ref="BH39:BH40"/>
    <mergeCell ref="BE31:BE32"/>
    <mergeCell ref="AD63:AD64"/>
    <mergeCell ref="AE63:AE64"/>
    <mergeCell ref="AL57:AL58"/>
    <mergeCell ref="BF49:BF50"/>
    <mergeCell ref="BG49:BG50"/>
    <mergeCell ref="AM37:AM38"/>
    <mergeCell ref="BG39:BG40"/>
    <mergeCell ref="BE37:BE38"/>
    <mergeCell ref="BG43:BG44"/>
    <mergeCell ref="BE43:BE44"/>
    <mergeCell ref="AC65:AC66"/>
    <mergeCell ref="AK65:AK66"/>
    <mergeCell ref="AD73:AD74"/>
    <mergeCell ref="AE73:AE74"/>
    <mergeCell ref="AK71:AK72"/>
    <mergeCell ref="AD71:AD72"/>
    <mergeCell ref="AE71:AE72"/>
    <mergeCell ref="AI69:AI70"/>
    <mergeCell ref="AJ69:AJ70"/>
    <mergeCell ref="AC71:AC72"/>
    <mergeCell ref="BE55:BE56"/>
    <mergeCell ref="BE63:BE64"/>
    <mergeCell ref="BE61:BE62"/>
    <mergeCell ref="BH43:BH44"/>
    <mergeCell ref="AM39:AM40"/>
    <mergeCell ref="BG45:BG46"/>
    <mergeCell ref="BH45:BH46"/>
    <mergeCell ref="BF43:BF44"/>
    <mergeCell ref="BF61:BF62"/>
    <mergeCell ref="BG61:BG62"/>
    <mergeCell ref="AI41:AI42"/>
    <mergeCell ref="AJ41:AJ42"/>
    <mergeCell ref="BH57:BH58"/>
    <mergeCell ref="AM57:AM58"/>
    <mergeCell ref="AL27:AL28"/>
    <mergeCell ref="AL41:AL42"/>
    <mergeCell ref="AL43:AL44"/>
    <mergeCell ref="BE39:BE40"/>
    <mergeCell ref="BF39:BF40"/>
    <mergeCell ref="AM41:AM42"/>
    <mergeCell ref="BF45:BF46"/>
    <mergeCell ref="AC37:AC38"/>
    <mergeCell ref="AC53:AC54"/>
    <mergeCell ref="AC55:AC56"/>
    <mergeCell ref="AC57:AC58"/>
    <mergeCell ref="AC39:AC40"/>
    <mergeCell ref="AC41:AC42"/>
    <mergeCell ref="AL39:AL40"/>
    <mergeCell ref="AK41:AK42"/>
    <mergeCell ref="AF39:AF40"/>
    <mergeCell ref="AA101:AA102"/>
    <mergeCell ref="AB101:AB102"/>
    <mergeCell ref="AD101:AD102"/>
    <mergeCell ref="AC101:AC102"/>
    <mergeCell ref="BI1:BI2"/>
    <mergeCell ref="BI3:BI4"/>
    <mergeCell ref="BI5:BI6"/>
    <mergeCell ref="BI7:BI8"/>
    <mergeCell ref="BI29:BI30"/>
    <mergeCell ref="BI31:BI32"/>
    <mergeCell ref="BI15:BI16"/>
    <mergeCell ref="BI17:BI18"/>
    <mergeCell ref="BF37:BF38"/>
    <mergeCell ref="BI27:BI28"/>
    <mergeCell ref="BF33:BF34"/>
    <mergeCell ref="BF31:BF32"/>
    <mergeCell ref="BG31:BG32"/>
    <mergeCell ref="BH31:BH32"/>
    <mergeCell ref="BH27:BH28"/>
    <mergeCell ref="BI35:BI36"/>
    <mergeCell ref="AC1:AC2"/>
    <mergeCell ref="AC5:AC6"/>
    <mergeCell ref="AC7:AC8"/>
    <mergeCell ref="AC9:AC10"/>
    <mergeCell ref="AC45:AC46"/>
    <mergeCell ref="AC79:AC80"/>
    <mergeCell ref="AC63:AC64"/>
    <mergeCell ref="AC61:AC62"/>
    <mergeCell ref="AC67:AC68"/>
    <mergeCell ref="AC75:AC76"/>
    <mergeCell ref="Z99:Z100"/>
    <mergeCell ref="AA99:AA100"/>
    <mergeCell ref="AB99:AB100"/>
    <mergeCell ref="AC17:AC18"/>
    <mergeCell ref="AC19:AC20"/>
    <mergeCell ref="AC13:AC14"/>
    <mergeCell ref="AC81:AC82"/>
    <mergeCell ref="AC47:AC48"/>
    <mergeCell ref="AC73:AC74"/>
    <mergeCell ref="AC69:AC70"/>
    <mergeCell ref="Y91:Y92"/>
    <mergeCell ref="F87:F88"/>
    <mergeCell ref="F89:F90"/>
    <mergeCell ref="G89:G90"/>
    <mergeCell ref="Y89:Y90"/>
    <mergeCell ref="Y87:Y88"/>
    <mergeCell ref="G91:G92"/>
    <mergeCell ref="G87:G88"/>
    <mergeCell ref="F81:F82"/>
    <mergeCell ref="F83:F84"/>
    <mergeCell ref="F47:F48"/>
    <mergeCell ref="F49:F50"/>
    <mergeCell ref="F53:F54"/>
    <mergeCell ref="F59:F60"/>
    <mergeCell ref="F61:F62"/>
    <mergeCell ref="F67:F68"/>
    <mergeCell ref="F63:F64"/>
    <mergeCell ref="F39:F40"/>
    <mergeCell ref="F1:F2"/>
    <mergeCell ref="F3:F4"/>
    <mergeCell ref="F5:F6"/>
    <mergeCell ref="F15:F16"/>
    <mergeCell ref="F19:F20"/>
    <mergeCell ref="F29:F30"/>
    <mergeCell ref="F31:F32"/>
    <mergeCell ref="F33:F34"/>
    <mergeCell ref="Y39:Y40"/>
    <mergeCell ref="Z39:Z40"/>
    <mergeCell ref="AB41:AB42"/>
    <mergeCell ref="AA33:AA34"/>
    <mergeCell ref="AB33:AB34"/>
    <mergeCell ref="Y7:Y8"/>
    <mergeCell ref="Z7:Z8"/>
    <mergeCell ref="AB35:AB36"/>
    <mergeCell ref="AA7:AA8"/>
    <mergeCell ref="AF89:AF90"/>
    <mergeCell ref="AH89:AH90"/>
    <mergeCell ref="AH93:AH94"/>
    <mergeCell ref="AD91:AD92"/>
    <mergeCell ref="AE91:AE92"/>
    <mergeCell ref="AB7:AB8"/>
    <mergeCell ref="AC11:AC12"/>
    <mergeCell ref="AF41:AF42"/>
    <mergeCell ref="AH41:AH42"/>
    <mergeCell ref="AE75:AE76"/>
    <mergeCell ref="Y67:Y68"/>
    <mergeCell ref="Z67:Z68"/>
    <mergeCell ref="Y9:Y10"/>
    <mergeCell ref="Z9:Z10"/>
    <mergeCell ref="Y63:Y64"/>
    <mergeCell ref="Z63:Z64"/>
    <mergeCell ref="Y55:Y56"/>
    <mergeCell ref="Z55:Z56"/>
    <mergeCell ref="Y61:Y62"/>
    <mergeCell ref="Z43:Z44"/>
    <mergeCell ref="BJ101:BJ102"/>
    <mergeCell ref="BK101:BK102"/>
    <mergeCell ref="AF101:AF102"/>
    <mergeCell ref="AH101:AH102"/>
    <mergeCell ref="AI101:AI102"/>
    <mergeCell ref="AJ101:AJ102"/>
    <mergeCell ref="AK101:AK102"/>
    <mergeCell ref="AM101:AM102"/>
    <mergeCell ref="BE101:BE102"/>
    <mergeCell ref="BF101:BF102"/>
    <mergeCell ref="Y101:Y102"/>
    <mergeCell ref="Z101:Z102"/>
    <mergeCell ref="AA9:AA10"/>
    <mergeCell ref="AB9:AB10"/>
    <mergeCell ref="Y93:Y94"/>
    <mergeCell ref="AA95:AA96"/>
    <mergeCell ref="AB95:AB96"/>
    <mergeCell ref="Z93:Z94"/>
    <mergeCell ref="AA93:AA94"/>
    <mergeCell ref="AB93:AB94"/>
    <mergeCell ref="AM99:AM100"/>
    <mergeCell ref="BJ99:BJ100"/>
    <mergeCell ref="BJ97:BJ98"/>
    <mergeCell ref="BE93:BE94"/>
    <mergeCell ref="BF93:BF94"/>
    <mergeCell ref="AJ93:AJ94"/>
    <mergeCell ref="AK93:AK94"/>
    <mergeCell ref="AM93:AM94"/>
    <mergeCell ref="AL93:AL94"/>
    <mergeCell ref="A99:A100"/>
    <mergeCell ref="B99:B100"/>
    <mergeCell ref="C99:C100"/>
    <mergeCell ref="D99:D100"/>
    <mergeCell ref="BK99:BK100"/>
    <mergeCell ref="AF99:AF100"/>
    <mergeCell ref="AH99:AH100"/>
    <mergeCell ref="AI99:AI100"/>
    <mergeCell ref="AJ99:AJ100"/>
    <mergeCell ref="AK99:AK100"/>
    <mergeCell ref="E101:E102"/>
    <mergeCell ref="G101:G102"/>
    <mergeCell ref="A101:A102"/>
    <mergeCell ref="B101:B102"/>
    <mergeCell ref="C101:C102"/>
    <mergeCell ref="D101:D102"/>
    <mergeCell ref="F99:F100"/>
    <mergeCell ref="AD97:AD98"/>
    <mergeCell ref="E97:E98"/>
    <mergeCell ref="G97:G98"/>
    <mergeCell ref="E99:E100"/>
    <mergeCell ref="G99:G100"/>
    <mergeCell ref="Z97:Z98"/>
    <mergeCell ref="Y97:Y98"/>
    <mergeCell ref="AA97:AA98"/>
    <mergeCell ref="AB97:AB98"/>
    <mergeCell ref="BK97:BK98"/>
    <mergeCell ref="AF97:AF98"/>
    <mergeCell ref="AH97:AH98"/>
    <mergeCell ref="AI97:AI98"/>
    <mergeCell ref="AJ97:AJ98"/>
    <mergeCell ref="AM97:AM98"/>
    <mergeCell ref="BE97:BE98"/>
    <mergeCell ref="AK97:AK98"/>
    <mergeCell ref="BF97:BF98"/>
    <mergeCell ref="AM95:AM96"/>
    <mergeCell ref="A95:A96"/>
    <mergeCell ref="B95:B96"/>
    <mergeCell ref="C95:C96"/>
    <mergeCell ref="D95:D96"/>
    <mergeCell ref="A97:A98"/>
    <mergeCell ref="B97:B98"/>
    <mergeCell ref="C97:C98"/>
    <mergeCell ref="D97:D98"/>
    <mergeCell ref="F97:F98"/>
    <mergeCell ref="BG95:BG96"/>
    <mergeCell ref="BJ95:BJ96"/>
    <mergeCell ref="BH95:BH96"/>
    <mergeCell ref="E95:E96"/>
    <mergeCell ref="G95:G96"/>
    <mergeCell ref="Z95:Z96"/>
    <mergeCell ref="BE95:BE96"/>
    <mergeCell ref="AD95:AD96"/>
    <mergeCell ref="AE95:AE96"/>
    <mergeCell ref="Y95:Y96"/>
    <mergeCell ref="A91:A92"/>
    <mergeCell ref="B91:B92"/>
    <mergeCell ref="C91:C92"/>
    <mergeCell ref="D91:D92"/>
    <mergeCell ref="BK95:BK96"/>
    <mergeCell ref="AF95:AF96"/>
    <mergeCell ref="AH95:AH96"/>
    <mergeCell ref="AI95:AI96"/>
    <mergeCell ref="AJ95:AJ96"/>
    <mergeCell ref="AK95:AK96"/>
    <mergeCell ref="D93:D94"/>
    <mergeCell ref="E93:E94"/>
    <mergeCell ref="A93:A94"/>
    <mergeCell ref="B93:B94"/>
    <mergeCell ref="C93:C94"/>
    <mergeCell ref="AI93:AI94"/>
    <mergeCell ref="F93:F94"/>
    <mergeCell ref="G93:G94"/>
    <mergeCell ref="BJ89:BJ90"/>
    <mergeCell ref="BI89:BI90"/>
    <mergeCell ref="BK91:BK92"/>
    <mergeCell ref="AF91:AF92"/>
    <mergeCell ref="AH91:AH92"/>
    <mergeCell ref="AI91:AI92"/>
    <mergeCell ref="AJ91:AJ92"/>
    <mergeCell ref="BJ91:BJ92"/>
    <mergeCell ref="AM91:AM92"/>
    <mergeCell ref="BG91:BG92"/>
    <mergeCell ref="BF91:BF92"/>
    <mergeCell ref="AL91:AL92"/>
    <mergeCell ref="AK91:AK92"/>
    <mergeCell ref="BE91:BE92"/>
    <mergeCell ref="AK89:AK90"/>
    <mergeCell ref="BK93:BK94"/>
    <mergeCell ref="BH91:BH92"/>
    <mergeCell ref="BJ93:BJ94"/>
    <mergeCell ref="BK89:BK90"/>
    <mergeCell ref="BG89:BG90"/>
    <mergeCell ref="E91:E92"/>
    <mergeCell ref="AL89:AL90"/>
    <mergeCell ref="AC89:AC90"/>
    <mergeCell ref="AB89:AB90"/>
    <mergeCell ref="Z89:Z90"/>
    <mergeCell ref="Z91:Z92"/>
    <mergeCell ref="AA91:AA92"/>
    <mergeCell ref="AJ89:AJ90"/>
    <mergeCell ref="F91:F92"/>
    <mergeCell ref="AB91:AB92"/>
    <mergeCell ref="A89:A90"/>
    <mergeCell ref="B89:B90"/>
    <mergeCell ref="C89:C90"/>
    <mergeCell ref="D89:D90"/>
    <mergeCell ref="A87:A88"/>
    <mergeCell ref="B87:B88"/>
    <mergeCell ref="C87:C88"/>
    <mergeCell ref="D87:D88"/>
    <mergeCell ref="BE87:BE88"/>
    <mergeCell ref="BH87:BH88"/>
    <mergeCell ref="BI87:BI88"/>
    <mergeCell ref="BF87:BF88"/>
    <mergeCell ref="E89:E90"/>
    <mergeCell ref="E87:E88"/>
    <mergeCell ref="AA89:AA90"/>
    <mergeCell ref="AM89:AM90"/>
    <mergeCell ref="BH89:BH90"/>
    <mergeCell ref="BF89:BF90"/>
    <mergeCell ref="BE85:BE86"/>
    <mergeCell ref="BH85:BH86"/>
    <mergeCell ref="BI85:BI86"/>
    <mergeCell ref="BF85:BF86"/>
    <mergeCell ref="BK87:BK88"/>
    <mergeCell ref="AF87:AF88"/>
    <mergeCell ref="AH87:AH88"/>
    <mergeCell ref="AI87:AI88"/>
    <mergeCell ref="BG87:BG88"/>
    <mergeCell ref="BJ87:BJ88"/>
    <mergeCell ref="A85:A86"/>
    <mergeCell ref="B85:B86"/>
    <mergeCell ref="C85:C86"/>
    <mergeCell ref="D85:D86"/>
    <mergeCell ref="BK85:BK86"/>
    <mergeCell ref="AF85:AF86"/>
    <mergeCell ref="AH85:AH86"/>
    <mergeCell ref="AI85:AI86"/>
    <mergeCell ref="AJ85:AJ86"/>
    <mergeCell ref="BG85:BG86"/>
    <mergeCell ref="E85:E86"/>
    <mergeCell ref="G85:G86"/>
    <mergeCell ref="AK87:AK88"/>
    <mergeCell ref="AM87:AM88"/>
    <mergeCell ref="AC87:AC88"/>
    <mergeCell ref="AB87:AB88"/>
    <mergeCell ref="AD85:AD86"/>
    <mergeCell ref="AE85:AE86"/>
    <mergeCell ref="Y85:Y86"/>
    <mergeCell ref="AB85:AB86"/>
    <mergeCell ref="AK85:AK86"/>
    <mergeCell ref="AM85:AM86"/>
    <mergeCell ref="AD87:AD88"/>
    <mergeCell ref="Z87:Z88"/>
    <mergeCell ref="Z85:Z86"/>
    <mergeCell ref="AA85:AA86"/>
    <mergeCell ref="AC85:AC86"/>
    <mergeCell ref="AA87:AA88"/>
    <mergeCell ref="AE83:AE84"/>
    <mergeCell ref="AL83:AL84"/>
    <mergeCell ref="AC83:AC84"/>
    <mergeCell ref="BG83:BG84"/>
    <mergeCell ref="BJ85:BJ86"/>
    <mergeCell ref="BI83:BI84"/>
    <mergeCell ref="BH83:BH84"/>
    <mergeCell ref="BE83:BE84"/>
    <mergeCell ref="BF83:BF84"/>
    <mergeCell ref="BJ83:BJ84"/>
    <mergeCell ref="A83:A84"/>
    <mergeCell ref="B83:B84"/>
    <mergeCell ref="C83:C84"/>
    <mergeCell ref="D83:D84"/>
    <mergeCell ref="AB83:AB84"/>
    <mergeCell ref="AD83:AD84"/>
    <mergeCell ref="AM81:AM82"/>
    <mergeCell ref="BE81:BE82"/>
    <mergeCell ref="BK83:BK84"/>
    <mergeCell ref="AF83:AF84"/>
    <mergeCell ref="AH83:AH84"/>
    <mergeCell ref="AI83:AI84"/>
    <mergeCell ref="AJ83:AJ84"/>
    <mergeCell ref="AM83:AM84"/>
    <mergeCell ref="E83:E84"/>
    <mergeCell ref="G83:G84"/>
    <mergeCell ref="AE81:AE82"/>
    <mergeCell ref="AK83:AK84"/>
    <mergeCell ref="Z83:Z84"/>
    <mergeCell ref="Y83:Y84"/>
    <mergeCell ref="AA83:AA84"/>
    <mergeCell ref="E81:E82"/>
    <mergeCell ref="G81:G82"/>
    <mergeCell ref="AA81:AA82"/>
    <mergeCell ref="BK81:BK82"/>
    <mergeCell ref="AF81:AF82"/>
    <mergeCell ref="AH81:AH82"/>
    <mergeCell ref="AI81:AI82"/>
    <mergeCell ref="AJ81:AJ82"/>
    <mergeCell ref="BH81:BH82"/>
    <mergeCell ref="BJ81:BJ82"/>
    <mergeCell ref="BG81:BG82"/>
    <mergeCell ref="BF81:BF82"/>
    <mergeCell ref="AK81:AK82"/>
    <mergeCell ref="A81:A82"/>
    <mergeCell ref="B81:B82"/>
    <mergeCell ref="C81:C82"/>
    <mergeCell ref="D81:D82"/>
    <mergeCell ref="BG79:BG80"/>
    <mergeCell ref="BH79:BH80"/>
    <mergeCell ref="AB81:AB82"/>
    <mergeCell ref="Y81:Y82"/>
    <mergeCell ref="Z81:Z82"/>
    <mergeCell ref="AD81:AD82"/>
    <mergeCell ref="AM79:AM80"/>
    <mergeCell ref="BE79:BE80"/>
    <mergeCell ref="AA79:AA80"/>
    <mergeCell ref="AB79:AB80"/>
    <mergeCell ref="A79:A80"/>
    <mergeCell ref="B79:B80"/>
    <mergeCell ref="C79:C80"/>
    <mergeCell ref="D79:D80"/>
    <mergeCell ref="E79:E80"/>
    <mergeCell ref="AX77:AX78"/>
    <mergeCell ref="AD75:AD76"/>
    <mergeCell ref="BJ79:BJ80"/>
    <mergeCell ref="BK79:BK80"/>
    <mergeCell ref="AF79:AF80"/>
    <mergeCell ref="AH79:AH80"/>
    <mergeCell ref="AI79:AI80"/>
    <mergeCell ref="AJ79:AJ80"/>
    <mergeCell ref="BI79:BI80"/>
    <mergeCell ref="AK79:AK80"/>
    <mergeCell ref="Z79:Z80"/>
    <mergeCell ref="F79:F80"/>
    <mergeCell ref="BF75:BF76"/>
    <mergeCell ref="AA75:AA76"/>
    <mergeCell ref="AB75:AB76"/>
    <mergeCell ref="AE79:AE80"/>
    <mergeCell ref="BF79:BF80"/>
    <mergeCell ref="AD79:AD80"/>
    <mergeCell ref="BE75:BE76"/>
    <mergeCell ref="AU77:AU78"/>
    <mergeCell ref="E75:E76"/>
    <mergeCell ref="F75:F76"/>
    <mergeCell ref="Y79:Y80"/>
    <mergeCell ref="G75:G76"/>
    <mergeCell ref="Y75:Y76"/>
    <mergeCell ref="G79:G80"/>
    <mergeCell ref="F77:F78"/>
    <mergeCell ref="BK75:BK76"/>
    <mergeCell ref="AF75:AF76"/>
    <mergeCell ref="AH75:AH76"/>
    <mergeCell ref="AI75:AI76"/>
    <mergeCell ref="AJ75:AJ76"/>
    <mergeCell ref="AK75:AK76"/>
    <mergeCell ref="AM75:AM76"/>
    <mergeCell ref="BG75:BG76"/>
    <mergeCell ref="BH75:BH76"/>
    <mergeCell ref="Y73:Y74"/>
    <mergeCell ref="Z73:Z74"/>
    <mergeCell ref="AA73:AA74"/>
    <mergeCell ref="BF73:BF74"/>
    <mergeCell ref="AB73:AB74"/>
    <mergeCell ref="BJ75:BJ76"/>
    <mergeCell ref="Z75:Z76"/>
    <mergeCell ref="AL73:AL74"/>
    <mergeCell ref="A73:A74"/>
    <mergeCell ref="B73:B74"/>
    <mergeCell ref="C73:C74"/>
    <mergeCell ref="D73:D74"/>
    <mergeCell ref="A75:A76"/>
    <mergeCell ref="B75:B76"/>
    <mergeCell ref="C75:C76"/>
    <mergeCell ref="D75:D76"/>
    <mergeCell ref="E73:E74"/>
    <mergeCell ref="G73:G74"/>
    <mergeCell ref="BK73:BK74"/>
    <mergeCell ref="AF73:AF74"/>
    <mergeCell ref="AH73:AH74"/>
    <mergeCell ref="AI73:AI74"/>
    <mergeCell ref="AJ73:AJ74"/>
    <mergeCell ref="BG73:BG74"/>
    <mergeCell ref="BH73:BH74"/>
    <mergeCell ref="BI73:BI74"/>
    <mergeCell ref="BJ73:BJ74"/>
    <mergeCell ref="AK73:AK74"/>
    <mergeCell ref="AM71:AM72"/>
    <mergeCell ref="BF71:BF72"/>
    <mergeCell ref="BE71:BE72"/>
    <mergeCell ref="AM73:AM74"/>
    <mergeCell ref="BE73:BE74"/>
    <mergeCell ref="BK69:BK70"/>
    <mergeCell ref="Y71:Y72"/>
    <mergeCell ref="Z71:Z72"/>
    <mergeCell ref="BJ71:BJ72"/>
    <mergeCell ref="BK71:BK72"/>
    <mergeCell ref="Y69:Y70"/>
    <mergeCell ref="AA69:AA70"/>
    <mergeCell ref="AF69:AF70"/>
    <mergeCell ref="AH69:AH70"/>
    <mergeCell ref="BH71:BH72"/>
    <mergeCell ref="AF71:AF72"/>
    <mergeCell ref="AH71:AH72"/>
    <mergeCell ref="AI71:AI72"/>
    <mergeCell ref="AJ71:AJ72"/>
    <mergeCell ref="AB71:AB72"/>
    <mergeCell ref="A71:A72"/>
    <mergeCell ref="B71:B72"/>
    <mergeCell ref="C71:C72"/>
    <mergeCell ref="D71:D72"/>
    <mergeCell ref="BJ69:BJ70"/>
    <mergeCell ref="BG69:BG70"/>
    <mergeCell ref="AL69:AL70"/>
    <mergeCell ref="BH69:BH70"/>
    <mergeCell ref="E71:E72"/>
    <mergeCell ref="G71:G72"/>
    <mergeCell ref="A69:A70"/>
    <mergeCell ref="B69:B70"/>
    <mergeCell ref="C69:C70"/>
    <mergeCell ref="D69:D70"/>
    <mergeCell ref="E69:E70"/>
    <mergeCell ref="G69:G70"/>
    <mergeCell ref="AB69:AB70"/>
    <mergeCell ref="BG67:BG68"/>
    <mergeCell ref="AK69:AK70"/>
    <mergeCell ref="AM69:AM70"/>
    <mergeCell ref="Z69:Z70"/>
    <mergeCell ref="AA71:AA72"/>
    <mergeCell ref="BG71:BG72"/>
    <mergeCell ref="BE67:BE68"/>
    <mergeCell ref="BF67:BF68"/>
    <mergeCell ref="BH67:BH68"/>
    <mergeCell ref="AD69:AD70"/>
    <mergeCell ref="AE69:AE70"/>
    <mergeCell ref="AL67:AL68"/>
    <mergeCell ref="AD67:AD68"/>
    <mergeCell ref="AE67:AE68"/>
    <mergeCell ref="BE69:BE70"/>
    <mergeCell ref="BF69:BF70"/>
    <mergeCell ref="AD65:AD66"/>
    <mergeCell ref="AE65:AE66"/>
    <mergeCell ref="BJ67:BJ68"/>
    <mergeCell ref="BK67:BK68"/>
    <mergeCell ref="AF67:AF68"/>
    <mergeCell ref="AH67:AH68"/>
    <mergeCell ref="AI67:AI68"/>
    <mergeCell ref="AJ67:AJ68"/>
    <mergeCell ref="AK67:AK68"/>
    <mergeCell ref="AM67:AM68"/>
    <mergeCell ref="C65:C66"/>
    <mergeCell ref="D65:D66"/>
    <mergeCell ref="BF65:BF66"/>
    <mergeCell ref="E67:E68"/>
    <mergeCell ref="G67:G68"/>
    <mergeCell ref="AB67:AB68"/>
    <mergeCell ref="AA67:AA68"/>
    <mergeCell ref="F65:F66"/>
    <mergeCell ref="Y65:Y66"/>
    <mergeCell ref="BE65:BE66"/>
    <mergeCell ref="BG65:BG66"/>
    <mergeCell ref="BH65:BH66"/>
    <mergeCell ref="AM65:AM66"/>
    <mergeCell ref="AL65:AL66"/>
    <mergeCell ref="A67:A68"/>
    <mergeCell ref="B67:B68"/>
    <mergeCell ref="C67:C68"/>
    <mergeCell ref="D67:D68"/>
    <mergeCell ref="A65:A66"/>
    <mergeCell ref="B65:B66"/>
    <mergeCell ref="A63:A64"/>
    <mergeCell ref="B63:B64"/>
    <mergeCell ref="C63:C64"/>
    <mergeCell ref="D63:D64"/>
    <mergeCell ref="BJ65:BJ66"/>
    <mergeCell ref="BK65:BK66"/>
    <mergeCell ref="AF65:AF66"/>
    <mergeCell ref="AH65:AH66"/>
    <mergeCell ref="AI65:AI66"/>
    <mergeCell ref="AJ65:AJ66"/>
    <mergeCell ref="G65:G66"/>
    <mergeCell ref="AB65:AB66"/>
    <mergeCell ref="E65:E66"/>
    <mergeCell ref="Z65:Z66"/>
    <mergeCell ref="AA65:AA66"/>
    <mergeCell ref="AA63:AA64"/>
    <mergeCell ref="AB63:AB64"/>
    <mergeCell ref="E63:E64"/>
    <mergeCell ref="G63:G64"/>
    <mergeCell ref="AF63:AF64"/>
    <mergeCell ref="AH63:AH64"/>
    <mergeCell ref="AI63:AI64"/>
    <mergeCell ref="AJ63:AJ64"/>
    <mergeCell ref="BH63:BH64"/>
    <mergeCell ref="BF63:BF64"/>
    <mergeCell ref="BG63:BG64"/>
    <mergeCell ref="AK63:AK64"/>
    <mergeCell ref="AM63:AM64"/>
    <mergeCell ref="BJ63:BJ64"/>
    <mergeCell ref="BI61:BI62"/>
    <mergeCell ref="BI63:BI64"/>
    <mergeCell ref="BJ61:BJ62"/>
    <mergeCell ref="AM61:AM62"/>
    <mergeCell ref="BK63:BK64"/>
    <mergeCell ref="AE61:AE62"/>
    <mergeCell ref="BH61:BH62"/>
    <mergeCell ref="AK61:AK62"/>
    <mergeCell ref="BF59:BF60"/>
    <mergeCell ref="AE59:AE60"/>
    <mergeCell ref="Z61:Z62"/>
    <mergeCell ref="BE59:BE60"/>
    <mergeCell ref="AL59:AL60"/>
    <mergeCell ref="AC59:AC60"/>
    <mergeCell ref="Y59:Y60"/>
    <mergeCell ref="Z59:Z60"/>
    <mergeCell ref="E61:E62"/>
    <mergeCell ref="G61:G62"/>
    <mergeCell ref="E59:E60"/>
    <mergeCell ref="G59:G60"/>
    <mergeCell ref="AB61:AB62"/>
    <mergeCell ref="AD59:AD60"/>
    <mergeCell ref="BK61:BK62"/>
    <mergeCell ref="AF61:AF62"/>
    <mergeCell ref="AH61:AH62"/>
    <mergeCell ref="AI61:AI62"/>
    <mergeCell ref="AJ61:AJ62"/>
    <mergeCell ref="BG59:BG60"/>
    <mergeCell ref="BH59:BH60"/>
    <mergeCell ref="AD61:AD62"/>
    <mergeCell ref="AK59:AK60"/>
    <mergeCell ref="AM59:AM60"/>
    <mergeCell ref="BI59:BI60"/>
    <mergeCell ref="AA59:AA60"/>
    <mergeCell ref="AB59:AB60"/>
    <mergeCell ref="A61:A62"/>
    <mergeCell ref="B61:B62"/>
    <mergeCell ref="C61:C62"/>
    <mergeCell ref="D61:D62"/>
    <mergeCell ref="AA61:AA62"/>
    <mergeCell ref="A59:A60"/>
    <mergeCell ref="B59:B60"/>
    <mergeCell ref="C59:C60"/>
    <mergeCell ref="D59:D60"/>
    <mergeCell ref="BJ59:BJ60"/>
    <mergeCell ref="BK59:BK60"/>
    <mergeCell ref="AF59:AF60"/>
    <mergeCell ref="AH59:AH60"/>
    <mergeCell ref="AI59:AI60"/>
    <mergeCell ref="AJ59:AJ60"/>
    <mergeCell ref="BG55:BG56"/>
    <mergeCell ref="BH55:BH56"/>
    <mergeCell ref="AD57:AD58"/>
    <mergeCell ref="AE57:AE58"/>
    <mergeCell ref="BK57:BK58"/>
    <mergeCell ref="AF57:AF58"/>
    <mergeCell ref="AH57:AH58"/>
    <mergeCell ref="AI57:AI58"/>
    <mergeCell ref="AJ57:AJ58"/>
    <mergeCell ref="BE57:BE58"/>
    <mergeCell ref="A57:A58"/>
    <mergeCell ref="B57:B58"/>
    <mergeCell ref="C57:C58"/>
    <mergeCell ref="D57:D58"/>
    <mergeCell ref="AB57:AB58"/>
    <mergeCell ref="BJ57:BJ58"/>
    <mergeCell ref="AK57:AK58"/>
    <mergeCell ref="BF57:BF58"/>
    <mergeCell ref="BG57:BG58"/>
    <mergeCell ref="AA57:AA58"/>
    <mergeCell ref="E57:E58"/>
    <mergeCell ref="G57:G58"/>
    <mergeCell ref="Y57:Y58"/>
    <mergeCell ref="Z57:Z58"/>
    <mergeCell ref="F57:F58"/>
    <mergeCell ref="AD53:AD54"/>
    <mergeCell ref="AK55:AK56"/>
    <mergeCell ref="AF53:AF54"/>
    <mergeCell ref="AH53:AH54"/>
    <mergeCell ref="AF55:AF56"/>
    <mergeCell ref="AE53:AE54"/>
    <mergeCell ref="AH55:AH56"/>
    <mergeCell ref="AI55:AI56"/>
    <mergeCell ref="AJ55:AJ56"/>
    <mergeCell ref="AD55:AD56"/>
    <mergeCell ref="AM55:AM56"/>
    <mergeCell ref="F55:F56"/>
    <mergeCell ref="AA55:AA56"/>
    <mergeCell ref="AE55:AE56"/>
    <mergeCell ref="AL55:AL56"/>
    <mergeCell ref="AB55:AB56"/>
    <mergeCell ref="A55:A56"/>
    <mergeCell ref="B55:B56"/>
    <mergeCell ref="C55:C56"/>
    <mergeCell ref="D55:D56"/>
    <mergeCell ref="E55:E56"/>
    <mergeCell ref="G55:G56"/>
    <mergeCell ref="BJ53:BJ54"/>
    <mergeCell ref="BK53:BK54"/>
    <mergeCell ref="AI53:AI54"/>
    <mergeCell ref="AJ53:AJ54"/>
    <mergeCell ref="BG53:BG54"/>
    <mergeCell ref="BH53:BH54"/>
    <mergeCell ref="AK53:AK54"/>
    <mergeCell ref="AM53:AM54"/>
    <mergeCell ref="BE53:BE54"/>
    <mergeCell ref="AD9:AD10"/>
    <mergeCell ref="A53:A54"/>
    <mergeCell ref="B53:B54"/>
    <mergeCell ref="C53:C54"/>
    <mergeCell ref="D53:D54"/>
    <mergeCell ref="AA53:AA54"/>
    <mergeCell ref="AB53:AB54"/>
    <mergeCell ref="A49:A50"/>
    <mergeCell ref="B49:B50"/>
    <mergeCell ref="C49:C50"/>
    <mergeCell ref="E53:E54"/>
    <mergeCell ref="G53:G54"/>
    <mergeCell ref="Y53:Y54"/>
    <mergeCell ref="Z53:Z54"/>
    <mergeCell ref="AB47:AB48"/>
    <mergeCell ref="E47:E48"/>
    <mergeCell ref="AE47:AE48"/>
    <mergeCell ref="AA49:AA50"/>
    <mergeCell ref="AB49:AB50"/>
    <mergeCell ref="Z49:Z50"/>
    <mergeCell ref="AA47:AA48"/>
    <mergeCell ref="Z47:Z48"/>
    <mergeCell ref="AD45:AD46"/>
    <mergeCell ref="AE45:AE46"/>
    <mergeCell ref="BK9:BK10"/>
    <mergeCell ref="BE11:BE12"/>
    <mergeCell ref="BF11:BF12"/>
    <mergeCell ref="BG11:BG12"/>
    <mergeCell ref="BH11:BH12"/>
    <mergeCell ref="BJ11:BJ12"/>
    <mergeCell ref="BH9:BH10"/>
    <mergeCell ref="BF9:BF10"/>
    <mergeCell ref="BG9:BG10"/>
    <mergeCell ref="BJ9:BJ10"/>
    <mergeCell ref="D49:D50"/>
    <mergeCell ref="AD49:AD50"/>
    <mergeCell ref="AE49:AE50"/>
    <mergeCell ref="AK49:AK50"/>
    <mergeCell ref="AF49:AF50"/>
    <mergeCell ref="AH49:AH50"/>
    <mergeCell ref="AC49:AC50"/>
    <mergeCell ref="E49:E50"/>
    <mergeCell ref="A47:A48"/>
    <mergeCell ref="B47:B48"/>
    <mergeCell ref="C47:C48"/>
    <mergeCell ref="D47:D48"/>
    <mergeCell ref="Y47:Y48"/>
    <mergeCell ref="G47:G48"/>
    <mergeCell ref="AM49:AM50"/>
    <mergeCell ref="AI49:AI50"/>
    <mergeCell ref="AJ49:AJ50"/>
    <mergeCell ref="AI47:AI48"/>
    <mergeCell ref="AJ47:AJ48"/>
    <mergeCell ref="G49:G50"/>
    <mergeCell ref="Y49:Y50"/>
    <mergeCell ref="AK47:AK48"/>
    <mergeCell ref="AM47:AM48"/>
    <mergeCell ref="AD47:AD48"/>
    <mergeCell ref="AH45:AH46"/>
    <mergeCell ref="AJ45:AJ46"/>
    <mergeCell ref="AK45:AK46"/>
    <mergeCell ref="AI45:AI46"/>
    <mergeCell ref="AF47:AF48"/>
    <mergeCell ref="AH47:AH48"/>
    <mergeCell ref="AI43:AI44"/>
    <mergeCell ref="AJ43:AJ44"/>
    <mergeCell ref="AM43:AM44"/>
    <mergeCell ref="AK43:AK44"/>
    <mergeCell ref="Y45:Y46"/>
    <mergeCell ref="Z45:Z46"/>
    <mergeCell ref="AM45:AM46"/>
    <mergeCell ref="AA45:AA46"/>
    <mergeCell ref="AB45:AB46"/>
    <mergeCell ref="AF45:AF46"/>
    <mergeCell ref="E45:E46"/>
    <mergeCell ref="G45:G46"/>
    <mergeCell ref="F45:F46"/>
    <mergeCell ref="Y43:Y44"/>
    <mergeCell ref="A45:A46"/>
    <mergeCell ref="B45:B46"/>
    <mergeCell ref="C45:C46"/>
    <mergeCell ref="D45:D46"/>
    <mergeCell ref="AH43:AH44"/>
    <mergeCell ref="E43:E44"/>
    <mergeCell ref="G43:G44"/>
    <mergeCell ref="AD43:AD44"/>
    <mergeCell ref="AE43:AE44"/>
    <mergeCell ref="F43:F44"/>
    <mergeCell ref="AB43:AB44"/>
    <mergeCell ref="G41:G42"/>
    <mergeCell ref="AD41:AD42"/>
    <mergeCell ref="AE41:AE42"/>
    <mergeCell ref="Y41:Y42"/>
    <mergeCell ref="AA43:AA44"/>
    <mergeCell ref="AF43:AF44"/>
    <mergeCell ref="Z41:Z42"/>
    <mergeCell ref="C41:C42"/>
    <mergeCell ref="D41:D42"/>
    <mergeCell ref="E41:E42"/>
    <mergeCell ref="E39:E40"/>
    <mergeCell ref="A43:A44"/>
    <mergeCell ref="B43:B44"/>
    <mergeCell ref="C43:C44"/>
    <mergeCell ref="D43:D44"/>
    <mergeCell ref="BJ43:BJ44"/>
    <mergeCell ref="AA39:AA40"/>
    <mergeCell ref="AB39:AB40"/>
    <mergeCell ref="A41:A42"/>
    <mergeCell ref="B41:B42"/>
    <mergeCell ref="B39:B40"/>
    <mergeCell ref="AD39:AD40"/>
    <mergeCell ref="AE39:AE40"/>
    <mergeCell ref="AK39:AK40"/>
    <mergeCell ref="F41:F42"/>
    <mergeCell ref="BH37:BH38"/>
    <mergeCell ref="BI37:BI38"/>
    <mergeCell ref="AK37:AK38"/>
    <mergeCell ref="AL37:AL38"/>
    <mergeCell ref="AH39:AH40"/>
    <mergeCell ref="AI39:AI40"/>
    <mergeCell ref="AJ39:AJ40"/>
    <mergeCell ref="A37:A38"/>
    <mergeCell ref="B37:B38"/>
    <mergeCell ref="C37:C38"/>
    <mergeCell ref="D37:D38"/>
    <mergeCell ref="G39:G40"/>
    <mergeCell ref="BG37:BG38"/>
    <mergeCell ref="AB37:AB38"/>
    <mergeCell ref="A39:A40"/>
    <mergeCell ref="C39:C40"/>
    <mergeCell ref="D39:D40"/>
    <mergeCell ref="E37:E38"/>
    <mergeCell ref="G37:G38"/>
    <mergeCell ref="Y37:Y38"/>
    <mergeCell ref="Z37:Z38"/>
    <mergeCell ref="AF37:AF38"/>
    <mergeCell ref="AH37:AH38"/>
    <mergeCell ref="BH35:BH36"/>
    <mergeCell ref="AL35:AL36"/>
    <mergeCell ref="BJ37:BJ38"/>
    <mergeCell ref="F37:F38"/>
    <mergeCell ref="AA37:AA38"/>
    <mergeCell ref="AD37:AD38"/>
    <mergeCell ref="AE37:AE38"/>
    <mergeCell ref="AA35:AA36"/>
    <mergeCell ref="AI37:AI38"/>
    <mergeCell ref="AJ37:AJ38"/>
    <mergeCell ref="Z35:Z36"/>
    <mergeCell ref="G35:G36"/>
    <mergeCell ref="BK35:BK36"/>
    <mergeCell ref="AF35:AF36"/>
    <mergeCell ref="AH35:AH36"/>
    <mergeCell ref="AI35:AI36"/>
    <mergeCell ref="AJ35:AJ36"/>
    <mergeCell ref="AK35:AK36"/>
    <mergeCell ref="AM35:AM36"/>
    <mergeCell ref="BJ35:BJ36"/>
    <mergeCell ref="A35:A36"/>
    <mergeCell ref="B35:B36"/>
    <mergeCell ref="C35:C36"/>
    <mergeCell ref="D35:D36"/>
    <mergeCell ref="F35:F36"/>
    <mergeCell ref="Y35:Y36"/>
    <mergeCell ref="E35:E36"/>
    <mergeCell ref="BE33:BE34"/>
    <mergeCell ref="E33:E34"/>
    <mergeCell ref="G33:G34"/>
    <mergeCell ref="AK33:AK34"/>
    <mergeCell ref="AM33:AM34"/>
    <mergeCell ref="AC33:AC34"/>
    <mergeCell ref="AC35:AC36"/>
    <mergeCell ref="Y33:Y34"/>
    <mergeCell ref="Z33:Z34"/>
    <mergeCell ref="AD35:AD36"/>
    <mergeCell ref="AE35:AE36"/>
    <mergeCell ref="BF35:BF36"/>
    <mergeCell ref="BG35:BG36"/>
    <mergeCell ref="A33:A34"/>
    <mergeCell ref="B33:B34"/>
    <mergeCell ref="C33:C34"/>
    <mergeCell ref="D33:D34"/>
    <mergeCell ref="AD33:AD34"/>
    <mergeCell ref="AE33:AE34"/>
    <mergeCell ref="BK33:BK34"/>
    <mergeCell ref="AF33:AF34"/>
    <mergeCell ref="AH33:AH34"/>
    <mergeCell ref="AI33:AI34"/>
    <mergeCell ref="AJ33:AJ34"/>
    <mergeCell ref="BG33:BG34"/>
    <mergeCell ref="BH33:BH34"/>
    <mergeCell ref="BI33:BI34"/>
    <mergeCell ref="BJ33:BJ34"/>
    <mergeCell ref="Y31:Y32"/>
    <mergeCell ref="Z31:Z32"/>
    <mergeCell ref="AC31:AC32"/>
    <mergeCell ref="A31:A32"/>
    <mergeCell ref="B31:B32"/>
    <mergeCell ref="C31:C32"/>
    <mergeCell ref="D31:D32"/>
    <mergeCell ref="E31:E32"/>
    <mergeCell ref="G31:G32"/>
    <mergeCell ref="AE31:AE32"/>
    <mergeCell ref="AB29:AB30"/>
    <mergeCell ref="BJ31:BJ32"/>
    <mergeCell ref="BK31:BK32"/>
    <mergeCell ref="AF31:AF32"/>
    <mergeCell ref="AH31:AH32"/>
    <mergeCell ref="AI31:AI32"/>
    <mergeCell ref="AJ31:AJ32"/>
    <mergeCell ref="A29:A30"/>
    <mergeCell ref="B29:B30"/>
    <mergeCell ref="C29:C30"/>
    <mergeCell ref="D29:D30"/>
    <mergeCell ref="AM29:AM30"/>
    <mergeCell ref="AA31:AA32"/>
    <mergeCell ref="AB31:AB32"/>
    <mergeCell ref="AK31:AK32"/>
    <mergeCell ref="AM31:AM32"/>
    <mergeCell ref="AD31:AD32"/>
    <mergeCell ref="AE27:AE28"/>
    <mergeCell ref="BK29:BK30"/>
    <mergeCell ref="AF29:AF30"/>
    <mergeCell ref="AH29:AH30"/>
    <mergeCell ref="AI29:AI30"/>
    <mergeCell ref="AJ29:AJ30"/>
    <mergeCell ref="BG29:BG30"/>
    <mergeCell ref="BJ29:BJ30"/>
    <mergeCell ref="AB27:AB28"/>
    <mergeCell ref="E29:E30"/>
    <mergeCell ref="G29:G30"/>
    <mergeCell ref="BF27:BF28"/>
    <mergeCell ref="BG27:BG28"/>
    <mergeCell ref="AD29:AD30"/>
    <mergeCell ref="AE29:AE30"/>
    <mergeCell ref="BE29:BE30"/>
    <mergeCell ref="BF29:BF30"/>
    <mergeCell ref="AD27:AD28"/>
    <mergeCell ref="BE27:BE28"/>
    <mergeCell ref="BJ27:BJ28"/>
    <mergeCell ref="AM27:AM28"/>
    <mergeCell ref="Y29:Y30"/>
    <mergeCell ref="Z29:Z30"/>
    <mergeCell ref="BH29:BH30"/>
    <mergeCell ref="AC29:AC30"/>
    <mergeCell ref="AA29:AA30"/>
    <mergeCell ref="AK29:AK30"/>
    <mergeCell ref="AA27:AA28"/>
    <mergeCell ref="Y27:Y28"/>
    <mergeCell ref="E27:E28"/>
    <mergeCell ref="AA23:AA24"/>
    <mergeCell ref="Z27:Z28"/>
    <mergeCell ref="BK27:BK28"/>
    <mergeCell ref="AF27:AF28"/>
    <mergeCell ref="AH27:AH28"/>
    <mergeCell ref="AI27:AI28"/>
    <mergeCell ref="AJ27:AJ28"/>
    <mergeCell ref="AK27:AK28"/>
    <mergeCell ref="AK23:AK24"/>
    <mergeCell ref="AM23:AM24"/>
    <mergeCell ref="BI23:BI24"/>
    <mergeCell ref="BE23:BE24"/>
    <mergeCell ref="A27:A28"/>
    <mergeCell ref="C27:C28"/>
    <mergeCell ref="D27:D28"/>
    <mergeCell ref="AC23:AC24"/>
    <mergeCell ref="AC27:AC28"/>
    <mergeCell ref="G27:G28"/>
    <mergeCell ref="A23:A24"/>
    <mergeCell ref="B23:B24"/>
    <mergeCell ref="C23:C24"/>
    <mergeCell ref="D23:D24"/>
    <mergeCell ref="BJ23:BJ24"/>
    <mergeCell ref="BK23:BK24"/>
    <mergeCell ref="AF23:AF24"/>
    <mergeCell ref="AH23:AH24"/>
    <mergeCell ref="AI23:AI24"/>
    <mergeCell ref="AJ23:AJ24"/>
    <mergeCell ref="BK21:BK22"/>
    <mergeCell ref="AF21:AF22"/>
    <mergeCell ref="AH21:AH22"/>
    <mergeCell ref="AI21:AI22"/>
    <mergeCell ref="AJ21:AJ22"/>
    <mergeCell ref="BH21:BH22"/>
    <mergeCell ref="BJ21:BJ22"/>
    <mergeCell ref="BE21:BE22"/>
    <mergeCell ref="BF21:BF22"/>
    <mergeCell ref="AM21:AM22"/>
    <mergeCell ref="Y23:Y24"/>
    <mergeCell ref="Z23:Z24"/>
    <mergeCell ref="AB23:AB24"/>
    <mergeCell ref="AL23:AL24"/>
    <mergeCell ref="AD23:AD24"/>
    <mergeCell ref="Z21:Z22"/>
    <mergeCell ref="AA21:AA22"/>
    <mergeCell ref="AE23:AE24"/>
    <mergeCell ref="AC21:AC22"/>
    <mergeCell ref="A21:A22"/>
    <mergeCell ref="B21:B22"/>
    <mergeCell ref="C21:C22"/>
    <mergeCell ref="D21:D22"/>
    <mergeCell ref="AE21:AE22"/>
    <mergeCell ref="E23:E24"/>
    <mergeCell ref="G23:G24"/>
    <mergeCell ref="F23:F24"/>
    <mergeCell ref="AK21:AK22"/>
    <mergeCell ref="E21:E22"/>
    <mergeCell ref="AA19:AA20"/>
    <mergeCell ref="AB19:AB20"/>
    <mergeCell ref="G21:G22"/>
    <mergeCell ref="Y21:Y22"/>
    <mergeCell ref="G19:G20"/>
    <mergeCell ref="AD21:AD22"/>
    <mergeCell ref="AB21:AB22"/>
    <mergeCell ref="Z19:Z20"/>
    <mergeCell ref="AD19:AD20"/>
    <mergeCell ref="A17:A18"/>
    <mergeCell ref="B17:B18"/>
    <mergeCell ref="A19:A20"/>
    <mergeCell ref="B19:B20"/>
    <mergeCell ref="C19:C20"/>
    <mergeCell ref="Y19:Y20"/>
    <mergeCell ref="E19:E20"/>
    <mergeCell ref="E17:E18"/>
    <mergeCell ref="G17:G18"/>
    <mergeCell ref="Y17:Y18"/>
    <mergeCell ref="BJ19:BJ20"/>
    <mergeCell ref="BK19:BK20"/>
    <mergeCell ref="AF19:AF20"/>
    <mergeCell ref="AH19:AH20"/>
    <mergeCell ref="AI19:AI20"/>
    <mergeCell ref="AJ19:AJ20"/>
    <mergeCell ref="BG19:BG20"/>
    <mergeCell ref="BH19:BH20"/>
    <mergeCell ref="BI19:BI20"/>
    <mergeCell ref="AE19:AE20"/>
    <mergeCell ref="AK19:AK20"/>
    <mergeCell ref="AM19:AM20"/>
    <mergeCell ref="BE19:BE20"/>
    <mergeCell ref="BF19:BF20"/>
    <mergeCell ref="Z17:Z18"/>
    <mergeCell ref="BE17:BE18"/>
    <mergeCell ref="BF17:BF18"/>
    <mergeCell ref="AA17:AA18"/>
    <mergeCell ref="AB17:AB18"/>
    <mergeCell ref="BK17:BK18"/>
    <mergeCell ref="AF17:AF18"/>
    <mergeCell ref="AH17:AH18"/>
    <mergeCell ref="AI17:AI18"/>
    <mergeCell ref="AJ17:AJ18"/>
    <mergeCell ref="BH17:BH18"/>
    <mergeCell ref="BG17:BG18"/>
    <mergeCell ref="AK17:AK18"/>
    <mergeCell ref="AM17:AM18"/>
    <mergeCell ref="C17:C18"/>
    <mergeCell ref="D17:D18"/>
    <mergeCell ref="BJ17:BJ18"/>
    <mergeCell ref="AD17:AD18"/>
    <mergeCell ref="AE17:AE18"/>
    <mergeCell ref="BH15:BH16"/>
    <mergeCell ref="BJ15:BJ16"/>
    <mergeCell ref="BE15:BE16"/>
    <mergeCell ref="BF15:BF16"/>
    <mergeCell ref="BG15:BG16"/>
    <mergeCell ref="BK15:BK16"/>
    <mergeCell ref="AF15:AF16"/>
    <mergeCell ref="AH15:AH16"/>
    <mergeCell ref="AI15:AI16"/>
    <mergeCell ref="AJ15:AJ16"/>
    <mergeCell ref="AB13:AB14"/>
    <mergeCell ref="AD13:AD14"/>
    <mergeCell ref="AB15:AB16"/>
    <mergeCell ref="AC15:AC16"/>
    <mergeCell ref="BI13:BI14"/>
    <mergeCell ref="AM15:AM16"/>
    <mergeCell ref="AK13:AK14"/>
    <mergeCell ref="A15:A16"/>
    <mergeCell ref="B15:B16"/>
    <mergeCell ref="C15:C16"/>
    <mergeCell ref="D15:D16"/>
    <mergeCell ref="AE15:AE16"/>
    <mergeCell ref="AK15:AK16"/>
    <mergeCell ref="AM13:AM14"/>
    <mergeCell ref="AA15:AA16"/>
    <mergeCell ref="AD11:AD12"/>
    <mergeCell ref="BG13:BG14"/>
    <mergeCell ref="E15:E16"/>
    <mergeCell ref="G15:G16"/>
    <mergeCell ref="Y15:Y16"/>
    <mergeCell ref="AD15:AD16"/>
    <mergeCell ref="Z15:Z16"/>
    <mergeCell ref="Y13:Y14"/>
    <mergeCell ref="AE13:AE14"/>
    <mergeCell ref="BE13:BE14"/>
    <mergeCell ref="BJ13:BJ14"/>
    <mergeCell ref="BK13:BK14"/>
    <mergeCell ref="AF13:AF14"/>
    <mergeCell ref="AH13:AH14"/>
    <mergeCell ref="AI13:AI14"/>
    <mergeCell ref="AJ13:AJ14"/>
    <mergeCell ref="BF13:BF14"/>
    <mergeCell ref="BH13:BH14"/>
    <mergeCell ref="BF7:BF8"/>
    <mergeCell ref="BG7:BG8"/>
    <mergeCell ref="AD7:AD8"/>
    <mergeCell ref="A13:A14"/>
    <mergeCell ref="B13:B14"/>
    <mergeCell ref="C13:C14"/>
    <mergeCell ref="D13:D14"/>
    <mergeCell ref="E13:E14"/>
    <mergeCell ref="G13:G14"/>
    <mergeCell ref="Z13:Z14"/>
    <mergeCell ref="BE7:BE8"/>
    <mergeCell ref="G11:G12"/>
    <mergeCell ref="Y11:Y12"/>
    <mergeCell ref="Z11:Z12"/>
    <mergeCell ref="AA11:AA12"/>
    <mergeCell ref="AE11:AE12"/>
    <mergeCell ref="AE7:AE8"/>
    <mergeCell ref="AK11:AK12"/>
    <mergeCell ref="AM11:AM12"/>
    <mergeCell ref="AB11:AB12"/>
    <mergeCell ref="AF11:AF12"/>
    <mergeCell ref="AH11:AH12"/>
    <mergeCell ref="AI11:AI12"/>
    <mergeCell ref="AJ11:AJ12"/>
    <mergeCell ref="BE9:BE10"/>
    <mergeCell ref="AE9:AE10"/>
    <mergeCell ref="A11:A12"/>
    <mergeCell ref="B11:B12"/>
    <mergeCell ref="C11:C12"/>
    <mergeCell ref="D11:D12"/>
    <mergeCell ref="E11:E12"/>
    <mergeCell ref="A5:A6"/>
    <mergeCell ref="B5:B6"/>
    <mergeCell ref="C5:C6"/>
    <mergeCell ref="D5:D6"/>
    <mergeCell ref="Z5:Z6"/>
    <mergeCell ref="E5:E6"/>
    <mergeCell ref="G5:G6"/>
    <mergeCell ref="BG5:BG6"/>
    <mergeCell ref="BH5:BH6"/>
    <mergeCell ref="AD5:AD6"/>
    <mergeCell ref="AE5:AE6"/>
    <mergeCell ref="AM5:AM6"/>
    <mergeCell ref="BE5:BE6"/>
    <mergeCell ref="AF3:AF4"/>
    <mergeCell ref="AK3:AK4"/>
    <mergeCell ref="AD3:AD4"/>
    <mergeCell ref="AE3:AE4"/>
    <mergeCell ref="AI5:AI6"/>
    <mergeCell ref="AJ5:AJ6"/>
    <mergeCell ref="AK5:AK6"/>
    <mergeCell ref="AF5:AF6"/>
    <mergeCell ref="AH5:AH6"/>
    <mergeCell ref="AM3:AM4"/>
    <mergeCell ref="AL3:AL4"/>
    <mergeCell ref="BF1:BF2"/>
    <mergeCell ref="BE1:BE2"/>
    <mergeCell ref="AH3:AH4"/>
    <mergeCell ref="AI3:AI4"/>
    <mergeCell ref="AJ3:AJ4"/>
    <mergeCell ref="BE3:BE4"/>
    <mergeCell ref="BG1:BG2"/>
    <mergeCell ref="BH1:BH2"/>
    <mergeCell ref="BJ3:BJ4"/>
    <mergeCell ref="BK3:BK4"/>
    <mergeCell ref="BG3:BG4"/>
    <mergeCell ref="BH3:BH4"/>
    <mergeCell ref="BJ1:BJ2"/>
    <mergeCell ref="BK1:BK2"/>
    <mergeCell ref="A3:A4"/>
    <mergeCell ref="B3:B4"/>
    <mergeCell ref="C3:C4"/>
    <mergeCell ref="D3:D4"/>
    <mergeCell ref="Y1:Y2"/>
    <mergeCell ref="Z1:Z2"/>
    <mergeCell ref="Y3:Y4"/>
    <mergeCell ref="Z3:Z4"/>
    <mergeCell ref="E3:E4"/>
    <mergeCell ref="G3:G4"/>
    <mergeCell ref="AJ111:AJ112"/>
    <mergeCell ref="AD1:AD2"/>
    <mergeCell ref="AE1:AE2"/>
    <mergeCell ref="A1:A2"/>
    <mergeCell ref="B1:B2"/>
    <mergeCell ref="C1:C2"/>
    <mergeCell ref="D1:D2"/>
    <mergeCell ref="E1:E2"/>
    <mergeCell ref="G1:G2"/>
    <mergeCell ref="AB1:AB2"/>
    <mergeCell ref="AD51:AD52"/>
    <mergeCell ref="AC111:AC112"/>
    <mergeCell ref="AD111:AD112"/>
    <mergeCell ref="Y111:Y112"/>
    <mergeCell ref="AA3:AA4"/>
    <mergeCell ref="AE51:AE52"/>
    <mergeCell ref="Y5:Y6"/>
    <mergeCell ref="AA5:AA6"/>
    <mergeCell ref="AB5:AB6"/>
    <mergeCell ref="AA13:AA14"/>
    <mergeCell ref="Y113:Y114"/>
    <mergeCell ref="Z113:Z114"/>
    <mergeCell ref="AA113:AA114"/>
    <mergeCell ref="AB113:AB114"/>
    <mergeCell ref="AK111:AK112"/>
    <mergeCell ref="Y51:Y52"/>
    <mergeCell ref="Z51:Z52"/>
    <mergeCell ref="AA51:AA52"/>
    <mergeCell ref="AB51:AB52"/>
    <mergeCell ref="AC51:AC52"/>
    <mergeCell ref="Z111:Z112"/>
    <mergeCell ref="AA111:AA112"/>
    <mergeCell ref="AB111:AB112"/>
    <mergeCell ref="BG113:BG114"/>
    <mergeCell ref="AC113:AC114"/>
    <mergeCell ref="AD113:AD114"/>
    <mergeCell ref="BE113:BE114"/>
    <mergeCell ref="BF113:BF114"/>
    <mergeCell ref="BE111:BE112"/>
    <mergeCell ref="BF111:BF112"/>
    <mergeCell ref="BG111:BG112"/>
    <mergeCell ref="BH111:BH112"/>
    <mergeCell ref="AE111:AE112"/>
    <mergeCell ref="BK111:BK112"/>
    <mergeCell ref="BJ111:BJ112"/>
    <mergeCell ref="BH113:BH114"/>
    <mergeCell ref="BJ113:BJ114"/>
    <mergeCell ref="BK113:BK114"/>
    <mergeCell ref="BI113:BI114"/>
    <mergeCell ref="AE113:AE114"/>
    <mergeCell ref="BR1:BR2"/>
    <mergeCell ref="AM111:AM112"/>
    <mergeCell ref="AH111:AH112"/>
    <mergeCell ref="AI111:AI112"/>
    <mergeCell ref="AN111:AN112"/>
    <mergeCell ref="AH1:AH2"/>
    <mergeCell ref="AI1:AI2"/>
    <mergeCell ref="AJ1:AJ2"/>
    <mergeCell ref="AK1:AK2"/>
    <mergeCell ref="BP3:BP4"/>
    <mergeCell ref="CP1:CP2"/>
    <mergeCell ref="BM3:BM4"/>
    <mergeCell ref="BN3:BN4"/>
    <mergeCell ref="BO3:BO4"/>
    <mergeCell ref="CM3:CM4"/>
    <mergeCell ref="CM1:CM2"/>
    <mergeCell ref="CO1:CO2"/>
    <mergeCell ref="CN1:CN2"/>
    <mergeCell ref="BM1:BM2"/>
    <mergeCell ref="BN1:BN2"/>
    <mergeCell ref="BI108:BI109"/>
    <mergeCell ref="BJ108:BJ109"/>
    <mergeCell ref="BQ3:BQ4"/>
    <mergeCell ref="BK108:BK109"/>
    <mergeCell ref="BP1:BP2"/>
    <mergeCell ref="BL3:BL4"/>
    <mergeCell ref="BL1:BL2"/>
    <mergeCell ref="BO1:BO2"/>
    <mergeCell ref="BJ7:BJ8"/>
    <mergeCell ref="BK7:BK8"/>
    <mergeCell ref="AX25:AX26"/>
    <mergeCell ref="AG23:AG24"/>
    <mergeCell ref="BH7:BH8"/>
    <mergeCell ref="BE108:BE109"/>
    <mergeCell ref="CJ3:CJ4"/>
    <mergeCell ref="CK3:CK4"/>
    <mergeCell ref="BF108:BF109"/>
    <mergeCell ref="BG108:BG109"/>
    <mergeCell ref="BR3:BR4"/>
    <mergeCell ref="BH108:BH109"/>
    <mergeCell ref="CL1:CL2"/>
    <mergeCell ref="AF1:AF2"/>
    <mergeCell ref="AM1:AM2"/>
    <mergeCell ref="AB3:AB4"/>
    <mergeCell ref="O25:O26"/>
    <mergeCell ref="R25:R26"/>
    <mergeCell ref="CJ1:CJ2"/>
    <mergeCell ref="CK1:CK2"/>
    <mergeCell ref="AA1:AA2"/>
    <mergeCell ref="AU25:AU26"/>
    <mergeCell ref="CO3:CO4"/>
    <mergeCell ref="CN3:CN4"/>
    <mergeCell ref="CP3:CP4"/>
    <mergeCell ref="BF5:BF6"/>
    <mergeCell ref="BJ5:BJ6"/>
    <mergeCell ref="BK5:BK6"/>
    <mergeCell ref="CL3:CL4"/>
    <mergeCell ref="BF3:BF4"/>
  </mergeCells>
  <printOptions/>
  <pageMargins left="0.3937007874015748" right="0.3937007874015748" top="1.1811023622047245" bottom="0" header="0.5905511811023623" footer="0"/>
  <pageSetup horizontalDpi="600" verticalDpi="600" orientation="portrait" paperSize="9" scale="56" r:id="rId2"/>
  <headerFooter alignWithMargins="0">
    <oddHeader>&amp;C&amp;"ＭＳ Ｐゴシック,太字"&amp;20あやめブロック(満６０歳以上)　（&amp;P）</oddHeader>
  </headerFooter>
  <rowBreaks count="1" manualBreakCount="1">
    <brk id="52" max="93" man="1"/>
  </rowBreaks>
  <colBreaks count="2" manualBreakCount="2">
    <brk id="31" max="109" man="1"/>
    <brk id="63" max="10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家族</dc:creator>
  <cp:keywords/>
  <dc:description/>
  <cp:lastModifiedBy>おっかあ</cp:lastModifiedBy>
  <cp:lastPrinted>2011-08-11T16:29:55Z</cp:lastPrinted>
  <dcterms:created xsi:type="dcterms:W3CDTF">2005-06-03T12:25:22Z</dcterms:created>
  <dcterms:modified xsi:type="dcterms:W3CDTF">2011-08-11T16:30:54Z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SE_E_EXIST">
    <vt:lpwstr>0</vt:lpwstr>
  </property>
  <property fmtid="{D5CDD505-2E9C-101B-9397-08002B2CF9AE}" pid="3" name="IAM_LGL_ENTITY">
    <vt:lpwstr>Dow Corning Toray</vt:lpwstr>
  </property>
  <property fmtid="{D5CDD505-2E9C-101B-9397-08002B2CF9AE}" pid="4" name="IAM_SECURITY_CLASS">
    <vt:lpwstr>INTERNAL</vt:lpwstr>
  </property>
  <property fmtid="{D5CDD505-2E9C-101B-9397-08002B2CF9AE}" pid="5" name="IAM_REC_TYPE">
    <vt:lpwstr/>
  </property>
  <property fmtid="{D5CDD505-2E9C-101B-9397-08002B2CF9AE}" pid="6" name="IAM_REC_MGT_DATE">
    <vt:lpwstr>1462010</vt:lpwstr>
  </property>
</Properties>
</file>