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9440" windowHeight="4050" tabRatio="867" activeTab="1"/>
  </bookViews>
  <sheets>
    <sheet name="選手データ（すみれ）" sheetId="1" r:id="rId1"/>
    <sheet name="ドロー" sheetId="2" r:id="rId2"/>
    <sheet name="エントリー" sheetId="3" state="hidden" r:id="rId3"/>
  </sheets>
  <definedNames>
    <definedName name="_xlnm.Print_Area" localSheetId="2">'エントリー'!$A$1:$AC$20</definedName>
    <definedName name="_xlnm.Print_Area" localSheetId="1">'ドロー'!$A$1:$AC$21</definedName>
    <definedName name="_xlnm.Print_Area" localSheetId="0">'選手データ（すみれ）'!$A$1:$AF$37</definedName>
  </definedNames>
  <calcPr fullCalcOnLoad="1"/>
</workbook>
</file>

<file path=xl/sharedStrings.xml><?xml version="1.0" encoding="utf-8"?>
<sst xmlns="http://schemas.openxmlformats.org/spreadsheetml/2006/main" count="592" uniqueCount="172">
  <si>
    <t>・</t>
  </si>
  <si>
    <t>（</t>
  </si>
  <si>
    <t>）</t>
  </si>
  <si>
    <t xml:space="preserve"> </t>
  </si>
  <si>
    <t>すみれ</t>
  </si>
  <si>
    <t>A</t>
  </si>
  <si>
    <t>○</t>
  </si>
  <si>
    <t>大高さおり</t>
  </si>
  <si>
    <t>宮城</t>
  </si>
  <si>
    <t>３位</t>
  </si>
  <si>
    <t>B</t>
  </si>
  <si>
    <t>S40.11.16</t>
  </si>
  <si>
    <t>田辺昭子</t>
  </si>
  <si>
    <t>S50.10.13</t>
  </si>
  <si>
    <t>東京</t>
  </si>
  <si>
    <t>S60.2.26</t>
  </si>
  <si>
    <t>上村知栄子</t>
  </si>
  <si>
    <t>S46.7.9</t>
  </si>
  <si>
    <t>和歌山</t>
  </si>
  <si>
    <t>S41.1.1</t>
  </si>
  <si>
    <t>大阪</t>
  </si>
  <si>
    <t>S56.4.28</t>
  </si>
  <si>
    <t>兵庫</t>
  </si>
  <si>
    <t>４本</t>
  </si>
  <si>
    <t>S58.3.28</t>
  </si>
  <si>
    <t>池杉智子</t>
  </si>
  <si>
    <t>京都</t>
  </si>
  <si>
    <t>S57.8.25</t>
  </si>
  <si>
    <t>吉川理恵</t>
  </si>
  <si>
    <t>鳥取</t>
  </si>
  <si>
    <t>S49.4.21</t>
  </si>
  <si>
    <t>野間雅子</t>
  </si>
  <si>
    <t>S49.9.6</t>
  </si>
  <si>
    <t>S42.8.4</t>
  </si>
  <si>
    <t>S50.3.1</t>
  </si>
  <si>
    <t>S38.5.21</t>
  </si>
  <si>
    <t>S59.4.15</t>
  </si>
  <si>
    <t>S60.7.12</t>
  </si>
  <si>
    <t>森脇美咲子</t>
  </si>
  <si>
    <t>S60.10.17</t>
  </si>
  <si>
    <t>S42.4.12</t>
  </si>
  <si>
    <t>矢田浩子</t>
  </si>
  <si>
    <t>S62.7.21</t>
  </si>
  <si>
    <t>島根</t>
  </si>
  <si>
    <t>S63.3.8</t>
  </si>
  <si>
    <t>大谷満子</t>
  </si>
  <si>
    <t>S48.9.18</t>
  </si>
  <si>
    <t>S53.8.1</t>
  </si>
  <si>
    <t>門脇直美</t>
  </si>
  <si>
    <t>S56.7.5</t>
  </si>
  <si>
    <t>S58.4.10</t>
  </si>
  <si>
    <t>S50.8.19</t>
  </si>
  <si>
    <t>山口</t>
  </si>
  <si>
    <t>S49.8.15</t>
  </si>
  <si>
    <t>群馬</t>
  </si>
  <si>
    <t>大谷美佐</t>
  </si>
  <si>
    <t>S35.2.15</t>
  </si>
  <si>
    <t>徳島</t>
  </si>
  <si>
    <t>近藤友里</t>
  </si>
  <si>
    <t>S54.1.27</t>
  </si>
  <si>
    <t>福田淳子</t>
  </si>
  <si>
    <t>S55.1.2</t>
  </si>
  <si>
    <t>香川</t>
  </si>
  <si>
    <t>S49.5.10</t>
  </si>
  <si>
    <t>S49.10.5</t>
  </si>
  <si>
    <t>S46.3.10</t>
  </si>
  <si>
    <t>パート</t>
  </si>
  <si>
    <t>番号</t>
  </si>
  <si>
    <t>プレイヤー</t>
  </si>
  <si>
    <t>会員</t>
  </si>
  <si>
    <t>非会員</t>
  </si>
  <si>
    <t>氏名</t>
  </si>
  <si>
    <t>ふりがな</t>
  </si>
  <si>
    <t>生年月日</t>
  </si>
  <si>
    <t>都道府県名</t>
  </si>
  <si>
    <t>昨年度参加状況</t>
  </si>
  <si>
    <t>無</t>
  </si>
  <si>
    <t>有</t>
  </si>
  <si>
    <t>ブロック</t>
  </si>
  <si>
    <t>成績</t>
  </si>
  <si>
    <t>通番</t>
  </si>
  <si>
    <t>(検索用番号）</t>
  </si>
  <si>
    <t>(年齢)</t>
  </si>
  <si>
    <t>表彰関係</t>
  </si>
  <si>
    <t>（標記？）</t>
  </si>
  <si>
    <t>都道府県№</t>
  </si>
  <si>
    <t>表彰者</t>
  </si>
  <si>
    <t>大会会場</t>
  </si>
  <si>
    <t>勝ち残り
(弁当）</t>
  </si>
  <si>
    <t>備考</t>
  </si>
  <si>
    <t>宿泊施設</t>
  </si>
  <si>
    <t>長寿</t>
  </si>
  <si>
    <t>喜寿</t>
  </si>
  <si>
    <t>古希</t>
  </si>
  <si>
    <t>還暦</t>
  </si>
  <si>
    <t>浜山</t>
  </si>
  <si>
    <t>8/5開会式欠席</t>
  </si>
  <si>
    <t>千葉裕美</t>
  </si>
  <si>
    <t>兼田桃子</t>
  </si>
  <si>
    <t>知久馬寛子</t>
  </si>
  <si>
    <t>星野祐子</t>
  </si>
  <si>
    <t>役員</t>
  </si>
  <si>
    <t>矢野恵子</t>
  </si>
  <si>
    <t>変更　→　岩朝由美</t>
  </si>
  <si>
    <t>峯久あや</t>
  </si>
  <si>
    <t>岩朝　由美</t>
  </si>
  <si>
    <t>変更　←　近藤友里</t>
  </si>
  <si>
    <t>④</t>
  </si>
  <si>
    <t>矢野恵子</t>
  </si>
  <si>
    <t>小野雅代</t>
  </si>
  <si>
    <t>開会式受付
（8/5）</t>
  </si>
  <si>
    <t>到着受付</t>
  </si>
  <si>
    <t>(8/6)</t>
  </si>
  <si>
    <t>(8/7)</t>
  </si>
  <si>
    <t>おおたか　さおり</t>
  </si>
  <si>
    <t>○</t>
  </si>
  <si>
    <t>ちば　ひろみ</t>
  </si>
  <si>
    <t>もりわき　みさこ</t>
  </si>
  <si>
    <t>三浦里美</t>
  </si>
  <si>
    <t>みうら　さとみ</t>
  </si>
  <si>
    <t>やの　けいこ</t>
  </si>
  <si>
    <t>○</t>
  </si>
  <si>
    <t>／</t>
  </si>
  <si>
    <t>藤家美衣</t>
  </si>
  <si>
    <t>ふじいえ　みえ</t>
  </si>
  <si>
    <t>ふくだ　じゅんこ</t>
  </si>
  <si>
    <t>横井恵美子</t>
  </si>
  <si>
    <t>よこい　えみこ</t>
  </si>
  <si>
    <t>ほしの　ゆうこ</t>
  </si>
  <si>
    <t>小谷夏子</t>
  </si>
  <si>
    <t>こだに　なつこ</t>
  </si>
  <si>
    <t>たなべ　あきこ</t>
  </si>
  <si>
    <t>かねだ　ももこ</t>
  </si>
  <si>
    <t>いけすぎ　ともこ</t>
  </si>
  <si>
    <t>前田千里</t>
  </si>
  <si>
    <t>まえだ　ちさと</t>
  </si>
  <si>
    <t>やた　ひろこ</t>
  </si>
  <si>
    <t>横木美保</t>
  </si>
  <si>
    <t>よこぎ　みほ</t>
  </si>
  <si>
    <t>ちくま　ひろこ</t>
  </si>
  <si>
    <t>吉田成美</t>
  </si>
  <si>
    <t>よしだ　なるみ</t>
  </si>
  <si>
    <t>うえむら　ちえこ</t>
  </si>
  <si>
    <t>すみれ</t>
  </si>
  <si>
    <t>みやざき　ゆかこ</t>
  </si>
  <si>
    <t>きっかわ　りえ</t>
  </si>
  <si>
    <t>平林京子</t>
  </si>
  <si>
    <t>ひらばやし　きょうこ</t>
  </si>
  <si>
    <t>かどわき　なおみ</t>
  </si>
  <si>
    <t>大屋瑠美</t>
  </si>
  <si>
    <t>おおや　るみ</t>
  </si>
  <si>
    <t>みねひさ　あや</t>
  </si>
  <si>
    <t>伊加恭子</t>
  </si>
  <si>
    <t>いが　きょうこ</t>
  </si>
  <si>
    <t>辻　　美樹</t>
  </si>
  <si>
    <t>つじ　みき</t>
  </si>
  <si>
    <t>松川のぞみ</t>
  </si>
  <si>
    <t>まつかわ　のぞみ</t>
  </si>
  <si>
    <t>のま　まさこ</t>
  </si>
  <si>
    <t>都田直子</t>
  </si>
  <si>
    <t>みやこだ　なおこ</t>
  </si>
  <si>
    <t>おおたに　みさ</t>
  </si>
  <si>
    <t>B</t>
  </si>
  <si>
    <t>　</t>
  </si>
  <si>
    <t>おおたに　みちこ</t>
  </si>
  <si>
    <t>松崎ゆかり</t>
  </si>
  <si>
    <t>まつざき　ゆかり</t>
  </si>
  <si>
    <t>こんどう　ゆり</t>
  </si>
  <si>
    <t>平山よう子</t>
  </si>
  <si>
    <t>いわさ　ゆみ</t>
  </si>
  <si>
    <t>宮﨑由佳子</t>
  </si>
  <si>
    <t>変更16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</si>
</sst>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AR P丸ゴシック体M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Ｐゴシック"/>
      <family val="3"/>
    </font>
    <font>
      <sz val="12"/>
      <color rgb="FFFF0000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rgb="FFFF0000"/>
      </right>
      <top>
        <color indexed="63"/>
      </top>
      <bottom style="dotted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wrapText="1" shrinkToFit="1"/>
    </xf>
    <xf numFmtId="0" fontId="4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wrapText="1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 shrinkToFit="1"/>
    </xf>
    <xf numFmtId="57" fontId="2" fillId="0" borderId="16" xfId="0" applyNumberFormat="1" applyFont="1" applyBorder="1" applyAlignment="1">
      <alignment horizontal="left" vertical="center"/>
    </xf>
    <xf numFmtId="0" fontId="2" fillId="35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shrinkToFit="1"/>
    </xf>
    <xf numFmtId="38" fontId="2" fillId="0" borderId="16" xfId="57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57" fontId="2" fillId="0" borderId="14" xfId="0" applyNumberFormat="1" applyFont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 shrinkToFit="1"/>
    </xf>
    <xf numFmtId="38" fontId="2" fillId="0" borderId="14" xfId="57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 shrinkToFit="1"/>
    </xf>
    <xf numFmtId="57" fontId="5" fillId="0" borderId="14" xfId="0" applyNumberFormat="1" applyFont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shrinkToFit="1"/>
    </xf>
    <xf numFmtId="38" fontId="5" fillId="0" borderId="14" xfId="57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 shrinkToFit="1"/>
    </xf>
    <xf numFmtId="38" fontId="2" fillId="0" borderId="0" xfId="57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4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44" fillId="0" borderId="24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0" borderId="25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left"/>
    </xf>
    <xf numFmtId="0" fontId="44" fillId="0" borderId="2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distributed" vertical="top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4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/>
    </xf>
    <xf numFmtId="0" fontId="7" fillId="0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Continuous"/>
    </xf>
    <xf numFmtId="0" fontId="44" fillId="0" borderId="35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shrinkToFit="1"/>
    </xf>
    <xf numFmtId="0" fontId="44" fillId="0" borderId="29" xfId="0" applyFont="1" applyFill="1" applyBorder="1" applyAlignment="1">
      <alignment horizontal="right"/>
    </xf>
    <xf numFmtId="0" fontId="44" fillId="0" borderId="32" xfId="0" applyFont="1" applyFill="1" applyBorder="1" applyAlignment="1">
      <alignment horizontal="right"/>
    </xf>
    <xf numFmtId="0" fontId="44" fillId="0" borderId="28" xfId="0" applyFont="1" applyFill="1" applyBorder="1" applyAlignment="1">
      <alignment horizontal="right"/>
    </xf>
    <xf numFmtId="0" fontId="44" fillId="0" borderId="27" xfId="0" applyFont="1" applyFill="1" applyBorder="1" applyAlignment="1">
      <alignment horizontal="right"/>
    </xf>
    <xf numFmtId="0" fontId="44" fillId="0" borderId="36" xfId="0" applyFont="1" applyFill="1" applyBorder="1" applyAlignment="1">
      <alignment horizontal="left"/>
    </xf>
    <xf numFmtId="0" fontId="6" fillId="0" borderId="0" xfId="0" applyFont="1" applyFill="1" applyAlignment="1">
      <alignment horizontal="distributed" vertical="top" shrinkToFit="1"/>
    </xf>
    <xf numFmtId="0" fontId="4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/>
    </xf>
    <xf numFmtId="0" fontId="44" fillId="0" borderId="3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right"/>
    </xf>
    <xf numFmtId="0" fontId="44" fillId="0" borderId="31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4" fillId="0" borderId="37" xfId="0" applyFont="1" applyFill="1" applyBorder="1" applyAlignment="1">
      <alignment horizontal="centerContinuous"/>
    </xf>
    <xf numFmtId="0" fontId="44" fillId="0" borderId="3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right"/>
    </xf>
    <xf numFmtId="0" fontId="44" fillId="0" borderId="40" xfId="0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44" fillId="0" borderId="42" xfId="0" applyFont="1" applyFill="1" applyBorder="1" applyAlignment="1">
      <alignment horizontal="right"/>
    </xf>
    <xf numFmtId="0" fontId="44" fillId="0" borderId="40" xfId="0" applyFont="1" applyFill="1" applyBorder="1" applyAlignment="1">
      <alignment horizontal="left"/>
    </xf>
    <xf numFmtId="0" fontId="44" fillId="0" borderId="43" xfId="0" applyFont="1" applyFill="1" applyBorder="1" applyAlignment="1">
      <alignment horizontal="right" vertical="top"/>
    </xf>
    <xf numFmtId="0" fontId="44" fillId="0" borderId="26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Continuous" vertical="top"/>
    </xf>
    <xf numFmtId="0" fontId="7" fillId="0" borderId="3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right" vertical="top"/>
    </xf>
    <xf numFmtId="0" fontId="44" fillId="0" borderId="34" xfId="0" applyFont="1" applyFill="1" applyBorder="1" applyAlignment="1">
      <alignment horizontal="left"/>
    </xf>
    <xf numFmtId="0" fontId="44" fillId="0" borderId="3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distributed" shrinkToFit="1"/>
    </xf>
    <xf numFmtId="0" fontId="4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 indent="1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indent="1" shrinkToFit="1"/>
    </xf>
    <xf numFmtId="0" fontId="6" fillId="0" borderId="0" xfId="0" applyFont="1" applyFill="1" applyAlignment="1">
      <alignment horizontal="distributed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38" fontId="2" fillId="0" borderId="46" xfId="57" applyNumberFormat="1" applyFont="1" applyFill="1" applyBorder="1" applyAlignment="1">
      <alignment horizontal="center" vertical="center" shrinkToFit="1"/>
    </xf>
    <xf numFmtId="38" fontId="2" fillId="0" borderId="13" xfId="57" applyNumberFormat="1" applyFont="1" applyFill="1" applyBorder="1" applyAlignment="1">
      <alignment horizontal="center" vertical="center" shrinkToFit="1"/>
    </xf>
    <xf numFmtId="0" fontId="4" fillId="33" borderId="46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36" borderId="46" xfId="0" applyFont="1" applyFill="1" applyBorder="1" applyAlignment="1">
      <alignment horizontal="center" vertical="center" wrapText="1" shrinkToFit="1"/>
    </xf>
    <xf numFmtId="0" fontId="4" fillId="36" borderId="13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left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shrinkToFit="1"/>
    </xf>
    <xf numFmtId="0" fontId="7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right"/>
    </xf>
    <xf numFmtId="0" fontId="44" fillId="0" borderId="34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209550</xdr:colOff>
      <xdr:row>14</xdr:row>
      <xdr:rowOff>190500</xdr:rowOff>
    </xdr:from>
    <xdr:to>
      <xdr:col>25</xdr:col>
      <xdr:colOff>57150</xdr:colOff>
      <xdr:row>14</xdr:row>
      <xdr:rowOff>200025</xdr:rowOff>
    </xdr:to>
    <xdr:sp>
      <xdr:nvSpPr>
        <xdr:cNvPr id="1" name="直線コネクタ 1"/>
        <xdr:cNvSpPr>
          <a:spLocks/>
        </xdr:cNvSpPr>
      </xdr:nvSpPr>
      <xdr:spPr>
        <a:xfrm>
          <a:off x="8877300" y="4591050"/>
          <a:ext cx="1371600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2"/>
  <sheetViews>
    <sheetView workbookViewId="0" topLeftCell="A1">
      <selection activeCell="D34" sqref="D34"/>
    </sheetView>
  </sheetViews>
  <sheetFormatPr defaultColWidth="13.625" defaultRowHeight="22.5" customHeight="1"/>
  <cols>
    <col min="1" max="2" width="7.375" style="70" customWidth="1"/>
    <col min="3" max="3" width="6.125" style="70" customWidth="1"/>
    <col min="4" max="4" width="6.25390625" style="70" customWidth="1"/>
    <col min="5" max="5" width="12.375" style="71" customWidth="1"/>
    <col min="6" max="7" width="6.25390625" style="72" customWidth="1"/>
    <col min="8" max="8" width="22.125" style="73" customWidth="1"/>
    <col min="9" max="9" width="17.125" style="74" customWidth="1"/>
    <col min="10" max="10" width="11.625" style="75" customWidth="1"/>
    <col min="11" max="11" width="10.00390625" style="76" customWidth="1"/>
    <col min="12" max="12" width="10.125" style="77" bestFit="1" customWidth="1"/>
    <col min="13" max="13" width="13.625" style="74" customWidth="1"/>
    <col min="14" max="14" width="13.625" style="78" customWidth="1"/>
    <col min="15" max="15" width="8.625" style="79" customWidth="1"/>
    <col min="16" max="19" width="6.25390625" style="80" customWidth="1"/>
    <col min="20" max="21" width="5.00390625" style="81" customWidth="1"/>
    <col min="22" max="23" width="7.375" style="81" customWidth="1"/>
    <col min="24" max="24" width="12.25390625" style="82" customWidth="1"/>
    <col min="25" max="25" width="8.375" style="83" customWidth="1"/>
    <col min="26" max="26" width="10.875" style="70" customWidth="1"/>
    <col min="27" max="27" width="8.00390625" style="84" customWidth="1"/>
    <col min="28" max="28" width="8.375" style="70" customWidth="1"/>
    <col min="29" max="29" width="16.75390625" style="86" customWidth="1"/>
    <col min="30" max="32" width="4.75390625" style="70" bestFit="1" customWidth="1"/>
    <col min="33" max="16384" width="13.625" style="3" customWidth="1"/>
  </cols>
  <sheetData>
    <row r="1" spans="1:32" ht="22.5" customHeight="1">
      <c r="A1" s="176" t="s">
        <v>80</v>
      </c>
      <c r="B1" s="170" t="s">
        <v>66</v>
      </c>
      <c r="C1" s="170" t="s">
        <v>67</v>
      </c>
      <c r="D1" s="170" t="s">
        <v>68</v>
      </c>
      <c r="E1" s="178" t="s">
        <v>81</v>
      </c>
      <c r="F1" s="180" t="s">
        <v>69</v>
      </c>
      <c r="G1" s="180" t="s">
        <v>70</v>
      </c>
      <c r="H1" s="184" t="s">
        <v>71</v>
      </c>
      <c r="I1" s="160" t="s">
        <v>72</v>
      </c>
      <c r="J1" s="168" t="s">
        <v>73</v>
      </c>
      <c r="K1" s="162" t="s">
        <v>82</v>
      </c>
      <c r="L1" s="160" t="s">
        <v>74</v>
      </c>
      <c r="M1" s="160" t="s">
        <v>83</v>
      </c>
      <c r="N1" s="162" t="s">
        <v>84</v>
      </c>
      <c r="O1" s="164" t="s">
        <v>85</v>
      </c>
      <c r="P1" s="166" t="s">
        <v>86</v>
      </c>
      <c r="Q1" s="166"/>
      <c r="R1" s="166"/>
      <c r="S1" s="166"/>
      <c r="T1" s="167" t="s">
        <v>75</v>
      </c>
      <c r="U1" s="167"/>
      <c r="V1" s="167"/>
      <c r="W1" s="167"/>
      <c r="X1" s="182" t="s">
        <v>110</v>
      </c>
      <c r="Y1" s="170" t="s">
        <v>87</v>
      </c>
      <c r="Z1" s="1" t="s">
        <v>111</v>
      </c>
      <c r="AA1" s="171" t="s">
        <v>88</v>
      </c>
      <c r="AB1" s="2" t="s">
        <v>111</v>
      </c>
      <c r="AC1" s="158" t="s">
        <v>89</v>
      </c>
      <c r="AD1" s="173" t="s">
        <v>90</v>
      </c>
      <c r="AE1" s="174"/>
      <c r="AF1" s="175"/>
    </row>
    <row r="2" spans="1:32" ht="22.5" customHeight="1">
      <c r="A2" s="177"/>
      <c r="B2" s="159"/>
      <c r="C2" s="159"/>
      <c r="D2" s="159"/>
      <c r="E2" s="179"/>
      <c r="F2" s="181"/>
      <c r="G2" s="181"/>
      <c r="H2" s="185"/>
      <c r="I2" s="161"/>
      <c r="J2" s="169"/>
      <c r="K2" s="163"/>
      <c r="L2" s="161"/>
      <c r="M2" s="161"/>
      <c r="N2" s="163"/>
      <c r="O2" s="165"/>
      <c r="P2" s="4" t="s">
        <v>91</v>
      </c>
      <c r="Q2" s="4" t="s">
        <v>92</v>
      </c>
      <c r="R2" s="4" t="s">
        <v>93</v>
      </c>
      <c r="S2" s="4" t="s">
        <v>94</v>
      </c>
      <c r="T2" s="5" t="s">
        <v>76</v>
      </c>
      <c r="U2" s="5" t="s">
        <v>77</v>
      </c>
      <c r="V2" s="5" t="s">
        <v>78</v>
      </c>
      <c r="W2" s="6" t="s">
        <v>79</v>
      </c>
      <c r="X2" s="183"/>
      <c r="Y2" s="159"/>
      <c r="Z2" s="7" t="s">
        <v>112</v>
      </c>
      <c r="AA2" s="172"/>
      <c r="AB2" s="8" t="s">
        <v>113</v>
      </c>
      <c r="AC2" s="159"/>
      <c r="AD2" s="9">
        <v>40760</v>
      </c>
      <c r="AE2" s="9">
        <v>40761</v>
      </c>
      <c r="AF2" s="10">
        <v>40762</v>
      </c>
    </row>
    <row r="3" spans="1:32" ht="24.75" customHeight="1">
      <c r="A3" s="11">
        <v>1</v>
      </c>
      <c r="B3" s="11" t="s">
        <v>4</v>
      </c>
      <c r="C3" s="11">
        <v>1</v>
      </c>
      <c r="D3" s="11" t="s">
        <v>5</v>
      </c>
      <c r="E3" s="12" t="str">
        <f aca="true" t="shared" si="0" ref="E3:E37">B3&amp;"-"&amp;C3&amp;"-"&amp;D3</f>
        <v>すみれ-1-A</v>
      </c>
      <c r="F3" s="13" t="s">
        <v>6</v>
      </c>
      <c r="G3" s="13"/>
      <c r="H3" s="14" t="s">
        <v>7</v>
      </c>
      <c r="I3" s="15" t="s">
        <v>114</v>
      </c>
      <c r="J3" s="16">
        <v>26604</v>
      </c>
      <c r="K3" s="17" t="str">
        <f aca="true" t="shared" si="1" ref="K3:K37">IF(J3="","",DATEDIF(J3,"2011/4/1","y")&amp;"歳")</f>
        <v>38歳</v>
      </c>
      <c r="L3" s="15" t="s">
        <v>8</v>
      </c>
      <c r="M3" s="15">
        <f aca="true" t="shared" si="2" ref="M3:M37">IF(K3="60歳","還暦",IF(K3="70歳","古希",IF(K3="77歳","喜寿",IF(K3&gt;="80歳","長寿",""))))&amp;IF(W3="優勝",V3&amp;W3,"")</f>
      </c>
      <c r="N3" s="18" t="str">
        <f aca="true" t="shared" si="3" ref="N3:N37">L3&amp;":"&amp;M3</f>
        <v>宮城:</v>
      </c>
      <c r="O3" s="19">
        <v>4</v>
      </c>
      <c r="P3" s="20">
        <f aca="true" t="shared" si="4" ref="P3:P37">IF(K3&gt;="80歳","○","")</f>
      </c>
      <c r="Q3" s="20">
        <f aca="true" t="shared" si="5" ref="Q3:Q37">IF(K3="77歳","○","")</f>
      </c>
      <c r="R3" s="20">
        <f aca="true" t="shared" si="6" ref="R3:R37">IF(K3="70歳","○","")</f>
      </c>
      <c r="S3" s="20">
        <f aca="true" t="shared" si="7" ref="S3:S37">IF(K3="60歳","○","")</f>
      </c>
      <c r="T3" s="21"/>
      <c r="U3" s="22" t="s">
        <v>6</v>
      </c>
      <c r="V3" s="21" t="s">
        <v>4</v>
      </c>
      <c r="W3" s="23" t="s">
        <v>9</v>
      </c>
      <c r="X3" s="24"/>
      <c r="Y3" s="25" t="s">
        <v>95</v>
      </c>
      <c r="Z3" s="26"/>
      <c r="AA3" s="27" t="s">
        <v>115</v>
      </c>
      <c r="AB3" s="26"/>
      <c r="AC3" s="28" t="s">
        <v>96</v>
      </c>
      <c r="AD3" s="11"/>
      <c r="AE3" s="11"/>
      <c r="AF3" s="11"/>
    </row>
    <row r="4" spans="1:32" ht="24.75" customHeight="1">
      <c r="A4" s="11">
        <v>2</v>
      </c>
      <c r="B4" s="11" t="s">
        <v>4</v>
      </c>
      <c r="C4" s="11">
        <v>1</v>
      </c>
      <c r="D4" s="11" t="s">
        <v>10</v>
      </c>
      <c r="E4" s="12" t="str">
        <f t="shared" si="0"/>
        <v>すみれ-1-B</v>
      </c>
      <c r="F4" s="13" t="s">
        <v>6</v>
      </c>
      <c r="G4" s="29"/>
      <c r="H4" s="30" t="s">
        <v>97</v>
      </c>
      <c r="I4" s="15" t="s">
        <v>116</v>
      </c>
      <c r="J4" s="16" t="s">
        <v>11</v>
      </c>
      <c r="K4" s="17" t="str">
        <f t="shared" si="1"/>
        <v>45歳</v>
      </c>
      <c r="L4" s="31" t="s">
        <v>8</v>
      </c>
      <c r="M4" s="15">
        <f t="shared" si="2"/>
      </c>
      <c r="N4" s="18" t="str">
        <f t="shared" si="3"/>
        <v>宮城:</v>
      </c>
      <c r="O4" s="19">
        <v>4</v>
      </c>
      <c r="P4" s="20">
        <f t="shared" si="4"/>
      </c>
      <c r="Q4" s="20">
        <f t="shared" si="5"/>
      </c>
      <c r="R4" s="20">
        <f t="shared" si="6"/>
      </c>
      <c r="S4" s="20">
        <f t="shared" si="7"/>
      </c>
      <c r="T4" s="22"/>
      <c r="U4" s="22" t="s">
        <v>6</v>
      </c>
      <c r="V4" s="22" t="s">
        <v>4</v>
      </c>
      <c r="W4" s="32" t="s">
        <v>9</v>
      </c>
      <c r="X4" s="33"/>
      <c r="Y4" s="34" t="s">
        <v>95</v>
      </c>
      <c r="Z4" s="11"/>
      <c r="AA4" s="27" t="s">
        <v>6</v>
      </c>
      <c r="AB4" s="11"/>
      <c r="AC4" s="28" t="s">
        <v>96</v>
      </c>
      <c r="AD4" s="11"/>
      <c r="AE4" s="11"/>
      <c r="AF4" s="11"/>
    </row>
    <row r="5" spans="1:32" ht="24.75" customHeight="1">
      <c r="A5" s="35">
        <v>6</v>
      </c>
      <c r="B5" s="35" t="s">
        <v>4</v>
      </c>
      <c r="C5" s="35">
        <v>2</v>
      </c>
      <c r="D5" s="35" t="s">
        <v>5</v>
      </c>
      <c r="E5" s="36" t="str">
        <f t="shared" si="0"/>
        <v>すみれ-2-A</v>
      </c>
      <c r="F5" s="37" t="s">
        <v>6</v>
      </c>
      <c r="G5" s="37"/>
      <c r="H5" s="38" t="s">
        <v>38</v>
      </c>
      <c r="I5" s="39" t="s">
        <v>117</v>
      </c>
      <c r="J5" s="40" t="s">
        <v>39</v>
      </c>
      <c r="K5" s="17" t="str">
        <f t="shared" si="1"/>
        <v>25歳</v>
      </c>
      <c r="L5" s="39" t="s">
        <v>29</v>
      </c>
      <c r="M5" s="39">
        <f t="shared" si="2"/>
      </c>
      <c r="N5" s="41" t="str">
        <f t="shared" si="3"/>
        <v>鳥取:</v>
      </c>
      <c r="O5" s="42">
        <v>31</v>
      </c>
      <c r="P5" s="43">
        <f t="shared" si="4"/>
      </c>
      <c r="Q5" s="43">
        <f t="shared" si="5"/>
      </c>
      <c r="R5" s="43">
        <f t="shared" si="6"/>
      </c>
      <c r="S5" s="43">
        <f t="shared" si="7"/>
      </c>
      <c r="T5" s="44" t="s">
        <v>6</v>
      </c>
      <c r="U5" s="45"/>
      <c r="V5" s="44"/>
      <c r="W5" s="46"/>
      <c r="X5" s="24"/>
      <c r="Y5" s="47" t="s">
        <v>95</v>
      </c>
      <c r="Z5" s="48"/>
      <c r="AA5" s="49" t="s">
        <v>115</v>
      </c>
      <c r="AB5" s="48"/>
      <c r="AC5" s="48"/>
      <c r="AD5" s="35"/>
      <c r="AE5" s="35"/>
      <c r="AF5" s="35"/>
    </row>
    <row r="6" spans="1:32" ht="24.75" customHeight="1">
      <c r="A6" s="35">
        <v>12</v>
      </c>
      <c r="B6" s="35" t="s">
        <v>4</v>
      </c>
      <c r="C6" s="35">
        <v>2</v>
      </c>
      <c r="D6" s="35" t="s">
        <v>10</v>
      </c>
      <c r="E6" s="36" t="str">
        <f t="shared" si="0"/>
        <v>すみれ-2-B</v>
      </c>
      <c r="F6" s="37" t="s">
        <v>6</v>
      </c>
      <c r="G6" s="50"/>
      <c r="H6" s="51" t="s">
        <v>118</v>
      </c>
      <c r="I6" s="39" t="s">
        <v>119</v>
      </c>
      <c r="J6" s="40" t="s">
        <v>40</v>
      </c>
      <c r="K6" s="17" t="str">
        <f t="shared" si="1"/>
        <v>43歳</v>
      </c>
      <c r="L6" s="52" t="s">
        <v>29</v>
      </c>
      <c r="M6" s="39">
        <f t="shared" si="2"/>
      </c>
      <c r="N6" s="41" t="str">
        <f t="shared" si="3"/>
        <v>鳥取:</v>
      </c>
      <c r="O6" s="42">
        <v>31</v>
      </c>
      <c r="P6" s="43">
        <f t="shared" si="4"/>
      </c>
      <c r="Q6" s="43">
        <f t="shared" si="5"/>
      </c>
      <c r="R6" s="43">
        <f t="shared" si="6"/>
      </c>
      <c r="S6" s="43">
        <f t="shared" si="7"/>
      </c>
      <c r="T6" s="45" t="s">
        <v>6</v>
      </c>
      <c r="U6" s="45"/>
      <c r="V6" s="45"/>
      <c r="W6" s="53"/>
      <c r="X6" s="24"/>
      <c r="Y6" s="54" t="s">
        <v>95</v>
      </c>
      <c r="Z6" s="35"/>
      <c r="AA6" s="49" t="s">
        <v>6</v>
      </c>
      <c r="AB6" s="35"/>
      <c r="AC6" s="48"/>
      <c r="AD6" s="35"/>
      <c r="AE6" s="35"/>
      <c r="AF6" s="35"/>
    </row>
    <row r="7" spans="1:32" ht="24.75" customHeight="1">
      <c r="A7" s="35">
        <v>11</v>
      </c>
      <c r="B7" s="35" t="s">
        <v>4</v>
      </c>
      <c r="C7" s="35">
        <v>3</v>
      </c>
      <c r="D7" s="35" t="s">
        <v>5</v>
      </c>
      <c r="E7" s="36" t="str">
        <f t="shared" si="0"/>
        <v>すみれ-3-A</v>
      </c>
      <c r="F7" s="37" t="s">
        <v>6</v>
      </c>
      <c r="G7" s="37"/>
      <c r="H7" s="38" t="s">
        <v>102</v>
      </c>
      <c r="I7" s="39" t="s">
        <v>120</v>
      </c>
      <c r="J7" s="40" t="s">
        <v>51</v>
      </c>
      <c r="K7" s="17" t="str">
        <f t="shared" si="1"/>
        <v>35歳</v>
      </c>
      <c r="L7" s="39" t="s">
        <v>52</v>
      </c>
      <c r="M7" s="39">
        <f t="shared" si="2"/>
      </c>
      <c r="N7" s="41" t="str">
        <f t="shared" si="3"/>
        <v>山口:</v>
      </c>
      <c r="O7" s="42">
        <v>35</v>
      </c>
      <c r="P7" s="43">
        <f t="shared" si="4"/>
      </c>
      <c r="Q7" s="43">
        <f t="shared" si="5"/>
      </c>
      <c r="R7" s="43">
        <f t="shared" si="6"/>
      </c>
      <c r="S7" s="43">
        <f t="shared" si="7"/>
      </c>
      <c r="T7" s="44" t="s">
        <v>6</v>
      </c>
      <c r="U7" s="45"/>
      <c r="V7" s="44"/>
      <c r="W7" s="46"/>
      <c r="X7" s="24" t="s">
        <v>121</v>
      </c>
      <c r="Y7" s="47" t="s">
        <v>95</v>
      </c>
      <c r="Z7" s="48"/>
      <c r="AA7" s="49" t="s">
        <v>115</v>
      </c>
      <c r="AB7" s="48"/>
      <c r="AC7" s="48"/>
      <c r="AD7" s="35">
        <v>11</v>
      </c>
      <c r="AE7" s="35">
        <v>11</v>
      </c>
      <c r="AF7" s="35" t="s">
        <v>122</v>
      </c>
    </row>
    <row r="8" spans="1:32" ht="24.75" customHeight="1">
      <c r="A8" s="35">
        <v>13</v>
      </c>
      <c r="B8" s="35" t="s">
        <v>4</v>
      </c>
      <c r="C8" s="35">
        <v>3</v>
      </c>
      <c r="D8" s="35" t="s">
        <v>10</v>
      </c>
      <c r="E8" s="36" t="str">
        <f t="shared" si="0"/>
        <v>すみれ-3-B</v>
      </c>
      <c r="F8" s="37" t="s">
        <v>6</v>
      </c>
      <c r="G8" s="50"/>
      <c r="H8" s="51" t="s">
        <v>123</v>
      </c>
      <c r="I8" s="39" t="s">
        <v>124</v>
      </c>
      <c r="J8" s="40" t="s">
        <v>53</v>
      </c>
      <c r="K8" s="17" t="str">
        <f t="shared" si="1"/>
        <v>36歳</v>
      </c>
      <c r="L8" s="52" t="s">
        <v>54</v>
      </c>
      <c r="M8" s="39">
        <f t="shared" si="2"/>
      </c>
      <c r="N8" s="41" t="str">
        <f t="shared" si="3"/>
        <v>群馬:</v>
      </c>
      <c r="O8" s="42">
        <v>10</v>
      </c>
      <c r="P8" s="43">
        <f t="shared" si="4"/>
      </c>
      <c r="Q8" s="43">
        <f t="shared" si="5"/>
      </c>
      <c r="R8" s="43">
        <f t="shared" si="6"/>
      </c>
      <c r="S8" s="43">
        <f t="shared" si="7"/>
      </c>
      <c r="T8" s="45" t="s">
        <v>6</v>
      </c>
      <c r="U8" s="45"/>
      <c r="V8" s="45"/>
      <c r="W8" s="53"/>
      <c r="X8" s="24" t="s">
        <v>121</v>
      </c>
      <c r="Y8" s="54" t="s">
        <v>95</v>
      </c>
      <c r="Z8" s="35"/>
      <c r="AA8" s="49" t="s">
        <v>6</v>
      </c>
      <c r="AB8" s="35"/>
      <c r="AC8" s="48" t="s">
        <v>108</v>
      </c>
      <c r="AD8" s="35">
        <v>11</v>
      </c>
      <c r="AE8" s="35">
        <v>11</v>
      </c>
      <c r="AF8" s="35" t="s">
        <v>122</v>
      </c>
    </row>
    <row r="9" spans="1:32" ht="24.75" customHeight="1">
      <c r="A9" s="35">
        <v>14</v>
      </c>
      <c r="B9" s="35" t="s">
        <v>4</v>
      </c>
      <c r="C9" s="35">
        <v>4</v>
      </c>
      <c r="D9" s="35" t="s">
        <v>5</v>
      </c>
      <c r="E9" s="36" t="str">
        <f t="shared" si="0"/>
        <v>すみれ-4-A</v>
      </c>
      <c r="F9" s="37" t="s">
        <v>6</v>
      </c>
      <c r="G9" s="37"/>
      <c r="H9" s="38" t="s">
        <v>60</v>
      </c>
      <c r="I9" s="39" t="s">
        <v>125</v>
      </c>
      <c r="J9" s="40" t="s">
        <v>61</v>
      </c>
      <c r="K9" s="17" t="str">
        <f t="shared" si="1"/>
        <v>31歳</v>
      </c>
      <c r="L9" s="39" t="s">
        <v>62</v>
      </c>
      <c r="M9" s="39">
        <f t="shared" si="2"/>
      </c>
      <c r="N9" s="41" t="str">
        <f t="shared" si="3"/>
        <v>香川:</v>
      </c>
      <c r="O9" s="42">
        <v>37</v>
      </c>
      <c r="P9" s="43">
        <f t="shared" si="4"/>
      </c>
      <c r="Q9" s="43">
        <f t="shared" si="5"/>
      </c>
      <c r="R9" s="43">
        <f t="shared" si="6"/>
      </c>
      <c r="S9" s="43">
        <f t="shared" si="7"/>
      </c>
      <c r="T9" s="44" t="s">
        <v>6</v>
      </c>
      <c r="U9" s="45"/>
      <c r="V9" s="44"/>
      <c r="W9" s="46"/>
      <c r="X9" s="24" t="s">
        <v>121</v>
      </c>
      <c r="Y9" s="47" t="s">
        <v>95</v>
      </c>
      <c r="Z9" s="48"/>
      <c r="AA9" s="49" t="s">
        <v>115</v>
      </c>
      <c r="AB9" s="48"/>
      <c r="AC9" s="48" t="s">
        <v>168</v>
      </c>
      <c r="AD9" s="35">
        <v>11</v>
      </c>
      <c r="AE9" s="35">
        <v>11</v>
      </c>
      <c r="AF9" s="35" t="s">
        <v>122</v>
      </c>
    </row>
    <row r="10" spans="1:32" ht="24.75" customHeight="1">
      <c r="A10" s="35">
        <v>20</v>
      </c>
      <c r="B10" s="35" t="s">
        <v>4</v>
      </c>
      <c r="C10" s="35">
        <v>4</v>
      </c>
      <c r="D10" s="35" t="s">
        <v>10</v>
      </c>
      <c r="E10" s="36" t="str">
        <f t="shared" si="0"/>
        <v>すみれ-4-B</v>
      </c>
      <c r="F10" s="37" t="s">
        <v>6</v>
      </c>
      <c r="G10" s="50"/>
      <c r="H10" s="51" t="s">
        <v>126</v>
      </c>
      <c r="I10" s="39" t="s">
        <v>127</v>
      </c>
      <c r="J10" s="40" t="s">
        <v>63</v>
      </c>
      <c r="K10" s="17" t="str">
        <f t="shared" si="1"/>
        <v>36歳</v>
      </c>
      <c r="L10" s="52" t="s">
        <v>62</v>
      </c>
      <c r="M10" s="39">
        <f t="shared" si="2"/>
      </c>
      <c r="N10" s="41" t="str">
        <f t="shared" si="3"/>
        <v>香川:</v>
      </c>
      <c r="O10" s="42">
        <v>37</v>
      </c>
      <c r="P10" s="43">
        <f t="shared" si="4"/>
      </c>
      <c r="Q10" s="43">
        <f t="shared" si="5"/>
      </c>
      <c r="R10" s="43">
        <f t="shared" si="6"/>
      </c>
      <c r="S10" s="43">
        <f t="shared" si="7"/>
      </c>
      <c r="T10" s="45" t="s">
        <v>6</v>
      </c>
      <c r="U10" s="45"/>
      <c r="V10" s="45"/>
      <c r="W10" s="53"/>
      <c r="X10" s="24" t="s">
        <v>121</v>
      </c>
      <c r="Y10" s="54" t="s">
        <v>95</v>
      </c>
      <c r="Z10" s="35"/>
      <c r="AA10" s="49" t="s">
        <v>6</v>
      </c>
      <c r="AB10" s="35"/>
      <c r="AC10" s="48" t="s">
        <v>168</v>
      </c>
      <c r="AD10" s="35">
        <v>11</v>
      </c>
      <c r="AE10" s="35">
        <v>11</v>
      </c>
      <c r="AF10" s="35" t="s">
        <v>122</v>
      </c>
    </row>
    <row r="11" spans="1:32" ht="24.75" customHeight="1">
      <c r="A11" s="35">
        <v>27</v>
      </c>
      <c r="B11" s="35" t="s">
        <v>4</v>
      </c>
      <c r="C11" s="35">
        <v>5</v>
      </c>
      <c r="D11" s="35" t="s">
        <v>5</v>
      </c>
      <c r="E11" s="36" t="str">
        <f t="shared" si="0"/>
        <v>すみれ-5-A</v>
      </c>
      <c r="F11" s="37" t="s">
        <v>6</v>
      </c>
      <c r="G11" s="37"/>
      <c r="H11" s="38" t="s">
        <v>100</v>
      </c>
      <c r="I11" s="39" t="s">
        <v>128</v>
      </c>
      <c r="J11" s="40" t="s">
        <v>36</v>
      </c>
      <c r="K11" s="17" t="str">
        <f t="shared" si="1"/>
        <v>26歳</v>
      </c>
      <c r="L11" s="39" t="s">
        <v>29</v>
      </c>
      <c r="M11" s="39">
        <f t="shared" si="2"/>
      </c>
      <c r="N11" s="41" t="str">
        <f t="shared" si="3"/>
        <v>鳥取:</v>
      </c>
      <c r="O11" s="42">
        <v>31</v>
      </c>
      <c r="P11" s="43">
        <f t="shared" si="4"/>
      </c>
      <c r="Q11" s="43">
        <f t="shared" si="5"/>
      </c>
      <c r="R11" s="43">
        <f t="shared" si="6"/>
      </c>
      <c r="S11" s="43">
        <f t="shared" si="7"/>
      </c>
      <c r="T11" s="44" t="s">
        <v>6</v>
      </c>
      <c r="U11" s="45"/>
      <c r="V11" s="44"/>
      <c r="W11" s="46"/>
      <c r="X11" s="24"/>
      <c r="Y11" s="47" t="s">
        <v>95</v>
      </c>
      <c r="Z11" s="48"/>
      <c r="AA11" s="49" t="s">
        <v>115</v>
      </c>
      <c r="AB11" s="48"/>
      <c r="AC11" s="48"/>
      <c r="AD11" s="35"/>
      <c r="AE11" s="35"/>
      <c r="AF11" s="35"/>
    </row>
    <row r="12" spans="1:32" ht="24.75" customHeight="1">
      <c r="A12" s="35">
        <v>28</v>
      </c>
      <c r="B12" s="35" t="s">
        <v>4</v>
      </c>
      <c r="C12" s="35">
        <v>5</v>
      </c>
      <c r="D12" s="35" t="s">
        <v>10</v>
      </c>
      <c r="E12" s="36" t="str">
        <f t="shared" si="0"/>
        <v>すみれ-5-B</v>
      </c>
      <c r="F12" s="37" t="s">
        <v>6</v>
      </c>
      <c r="G12" s="50"/>
      <c r="H12" s="51" t="s">
        <v>129</v>
      </c>
      <c r="I12" s="39" t="s">
        <v>130</v>
      </c>
      <c r="J12" s="40" t="s">
        <v>37</v>
      </c>
      <c r="K12" s="17" t="str">
        <f t="shared" si="1"/>
        <v>25歳</v>
      </c>
      <c r="L12" s="52" t="s">
        <v>29</v>
      </c>
      <c r="M12" s="39">
        <f t="shared" si="2"/>
      </c>
      <c r="N12" s="41" t="str">
        <f t="shared" si="3"/>
        <v>鳥取:</v>
      </c>
      <c r="O12" s="42">
        <v>31</v>
      </c>
      <c r="P12" s="43">
        <f t="shared" si="4"/>
      </c>
      <c r="Q12" s="43">
        <f t="shared" si="5"/>
      </c>
      <c r="R12" s="43">
        <f t="shared" si="6"/>
      </c>
      <c r="S12" s="43">
        <f t="shared" si="7"/>
      </c>
      <c r="T12" s="45" t="s">
        <v>6</v>
      </c>
      <c r="U12" s="45"/>
      <c r="V12" s="45"/>
      <c r="W12" s="53"/>
      <c r="X12" s="24"/>
      <c r="Y12" s="54" t="s">
        <v>95</v>
      </c>
      <c r="Z12" s="35"/>
      <c r="AA12" s="49" t="s">
        <v>6</v>
      </c>
      <c r="AB12" s="35"/>
      <c r="AC12" s="48"/>
      <c r="AD12" s="35"/>
      <c r="AE12" s="35"/>
      <c r="AF12" s="35"/>
    </row>
    <row r="13" spans="1:32" ht="24.75" customHeight="1">
      <c r="A13" s="35">
        <v>19</v>
      </c>
      <c r="B13" s="35" t="s">
        <v>4</v>
      </c>
      <c r="C13" s="35">
        <v>6</v>
      </c>
      <c r="D13" s="35" t="s">
        <v>5</v>
      </c>
      <c r="E13" s="36" t="str">
        <f t="shared" si="0"/>
        <v>すみれ-6-A</v>
      </c>
      <c r="F13" s="37" t="s">
        <v>6</v>
      </c>
      <c r="G13" s="37"/>
      <c r="H13" s="38" t="s">
        <v>12</v>
      </c>
      <c r="I13" s="39" t="s">
        <v>131</v>
      </c>
      <c r="J13" s="40" t="s">
        <v>13</v>
      </c>
      <c r="K13" s="17" t="str">
        <f t="shared" si="1"/>
        <v>35歳</v>
      </c>
      <c r="L13" s="39" t="s">
        <v>14</v>
      </c>
      <c r="M13" s="39">
        <f t="shared" si="2"/>
      </c>
      <c r="N13" s="41" t="str">
        <f t="shared" si="3"/>
        <v>東京:</v>
      </c>
      <c r="O13" s="42">
        <v>13</v>
      </c>
      <c r="P13" s="43">
        <f t="shared" si="4"/>
      </c>
      <c r="Q13" s="43">
        <f t="shared" si="5"/>
      </c>
      <c r="R13" s="43">
        <f t="shared" si="6"/>
      </c>
      <c r="S13" s="43">
        <f t="shared" si="7"/>
      </c>
      <c r="T13" s="44" t="s">
        <v>6</v>
      </c>
      <c r="U13" s="45"/>
      <c r="V13" s="44"/>
      <c r="W13" s="46"/>
      <c r="X13" s="24" t="s">
        <v>121</v>
      </c>
      <c r="Y13" s="47" t="s">
        <v>95</v>
      </c>
      <c r="Z13" s="48"/>
      <c r="AA13" s="49" t="s">
        <v>115</v>
      </c>
      <c r="AB13" s="48"/>
      <c r="AC13" s="48"/>
      <c r="AD13" s="35">
        <v>9</v>
      </c>
      <c r="AE13" s="35">
        <v>9</v>
      </c>
      <c r="AF13" s="35" t="s">
        <v>122</v>
      </c>
    </row>
    <row r="14" spans="1:32" ht="24.75" customHeight="1">
      <c r="A14" s="35">
        <v>21</v>
      </c>
      <c r="B14" s="35" t="s">
        <v>4</v>
      </c>
      <c r="C14" s="35">
        <v>6</v>
      </c>
      <c r="D14" s="35" t="s">
        <v>10</v>
      </c>
      <c r="E14" s="36" t="str">
        <f t="shared" si="0"/>
        <v>すみれ-6-B</v>
      </c>
      <c r="F14" s="37" t="s">
        <v>6</v>
      </c>
      <c r="G14" s="50"/>
      <c r="H14" s="51" t="s">
        <v>98</v>
      </c>
      <c r="I14" s="39" t="s">
        <v>132</v>
      </c>
      <c r="J14" s="40" t="s">
        <v>15</v>
      </c>
      <c r="K14" s="17" t="str">
        <f t="shared" si="1"/>
        <v>26歳</v>
      </c>
      <c r="L14" s="52" t="s">
        <v>14</v>
      </c>
      <c r="M14" s="39">
        <f t="shared" si="2"/>
      </c>
      <c r="N14" s="41" t="str">
        <f t="shared" si="3"/>
        <v>東京:</v>
      </c>
      <c r="O14" s="42">
        <v>13</v>
      </c>
      <c r="P14" s="43">
        <f t="shared" si="4"/>
      </c>
      <c r="Q14" s="43">
        <f t="shared" si="5"/>
      </c>
      <c r="R14" s="43">
        <f t="shared" si="6"/>
      </c>
      <c r="S14" s="43">
        <f t="shared" si="7"/>
      </c>
      <c r="T14" s="45" t="s">
        <v>6</v>
      </c>
      <c r="U14" s="45"/>
      <c r="V14" s="45"/>
      <c r="W14" s="53"/>
      <c r="X14" s="24" t="s">
        <v>121</v>
      </c>
      <c r="Y14" s="54" t="s">
        <v>95</v>
      </c>
      <c r="Z14" s="35"/>
      <c r="AA14" s="49" t="s">
        <v>6</v>
      </c>
      <c r="AB14" s="35"/>
      <c r="AC14" s="48"/>
      <c r="AD14" s="35">
        <v>9</v>
      </c>
      <c r="AE14" s="35">
        <v>9</v>
      </c>
      <c r="AF14" s="35" t="s">
        <v>122</v>
      </c>
    </row>
    <row r="15" spans="1:32" ht="24.75" customHeight="1">
      <c r="A15" s="35">
        <v>10</v>
      </c>
      <c r="B15" s="35" t="s">
        <v>4</v>
      </c>
      <c r="C15" s="35">
        <v>7</v>
      </c>
      <c r="D15" s="35" t="s">
        <v>5</v>
      </c>
      <c r="E15" s="36" t="str">
        <f t="shared" si="0"/>
        <v>すみれ-7-A</v>
      </c>
      <c r="F15" s="37" t="s">
        <v>6</v>
      </c>
      <c r="G15" s="37"/>
      <c r="H15" s="38" t="s">
        <v>25</v>
      </c>
      <c r="I15" s="39" t="s">
        <v>133</v>
      </c>
      <c r="J15" s="40">
        <v>27819</v>
      </c>
      <c r="K15" s="17" t="str">
        <f t="shared" si="1"/>
        <v>35歳</v>
      </c>
      <c r="L15" s="39" t="s">
        <v>26</v>
      </c>
      <c r="M15" s="39">
        <f t="shared" si="2"/>
      </c>
      <c r="N15" s="41" t="str">
        <f t="shared" si="3"/>
        <v>京都:</v>
      </c>
      <c r="O15" s="42">
        <v>26</v>
      </c>
      <c r="P15" s="43">
        <f t="shared" si="4"/>
      </c>
      <c r="Q15" s="43">
        <f t="shared" si="5"/>
      </c>
      <c r="R15" s="43">
        <f t="shared" si="6"/>
      </c>
      <c r="S15" s="43">
        <f t="shared" si="7"/>
      </c>
      <c r="T15" s="44"/>
      <c r="U15" s="45" t="s">
        <v>6</v>
      </c>
      <c r="V15" s="44"/>
      <c r="W15" s="46"/>
      <c r="X15" s="24"/>
      <c r="Y15" s="47" t="s">
        <v>95</v>
      </c>
      <c r="Z15" s="48"/>
      <c r="AA15" s="49" t="s">
        <v>115</v>
      </c>
      <c r="AB15" s="48"/>
      <c r="AC15" s="48"/>
      <c r="AD15" s="35"/>
      <c r="AE15" s="35"/>
      <c r="AF15" s="35"/>
    </row>
    <row r="16" spans="1:32" ht="24.75" customHeight="1">
      <c r="A16" s="35">
        <v>17</v>
      </c>
      <c r="B16" s="35" t="s">
        <v>4</v>
      </c>
      <c r="C16" s="35">
        <v>7</v>
      </c>
      <c r="D16" s="35" t="s">
        <v>10</v>
      </c>
      <c r="E16" s="36" t="str">
        <f t="shared" si="0"/>
        <v>すみれ-7-B</v>
      </c>
      <c r="F16" s="37" t="s">
        <v>6</v>
      </c>
      <c r="G16" s="50"/>
      <c r="H16" s="51" t="s">
        <v>134</v>
      </c>
      <c r="I16" s="39" t="s">
        <v>135</v>
      </c>
      <c r="J16" s="40" t="s">
        <v>27</v>
      </c>
      <c r="K16" s="17" t="str">
        <f t="shared" si="1"/>
        <v>28歳</v>
      </c>
      <c r="L16" s="52" t="s">
        <v>26</v>
      </c>
      <c r="M16" s="39">
        <f t="shared" si="2"/>
      </c>
      <c r="N16" s="41" t="str">
        <f t="shared" si="3"/>
        <v>京都:</v>
      </c>
      <c r="O16" s="42">
        <v>26</v>
      </c>
      <c r="P16" s="43">
        <f t="shared" si="4"/>
      </c>
      <c r="Q16" s="43">
        <f t="shared" si="5"/>
      </c>
      <c r="R16" s="43">
        <f t="shared" si="6"/>
      </c>
      <c r="S16" s="43">
        <f t="shared" si="7"/>
      </c>
      <c r="T16" s="45"/>
      <c r="U16" s="45" t="s">
        <v>6</v>
      </c>
      <c r="V16" s="45"/>
      <c r="W16" s="53"/>
      <c r="X16" s="24"/>
      <c r="Y16" s="54" t="s">
        <v>95</v>
      </c>
      <c r="Z16" s="35"/>
      <c r="AA16" s="49" t="s">
        <v>6</v>
      </c>
      <c r="AB16" s="35"/>
      <c r="AC16" s="48"/>
      <c r="AD16" s="35"/>
      <c r="AE16" s="35"/>
      <c r="AF16" s="35"/>
    </row>
    <row r="17" spans="1:32" ht="24.75" customHeight="1">
      <c r="A17" s="35">
        <v>29</v>
      </c>
      <c r="B17" s="35" t="s">
        <v>4</v>
      </c>
      <c r="C17" s="35">
        <v>8</v>
      </c>
      <c r="D17" s="35" t="s">
        <v>5</v>
      </c>
      <c r="E17" s="36" t="str">
        <f t="shared" si="0"/>
        <v>すみれ-8-A</v>
      </c>
      <c r="F17" s="37"/>
      <c r="G17" s="37" t="s">
        <v>115</v>
      </c>
      <c r="H17" s="38" t="s">
        <v>41</v>
      </c>
      <c r="I17" s="39" t="s">
        <v>136</v>
      </c>
      <c r="J17" s="40" t="s">
        <v>42</v>
      </c>
      <c r="K17" s="17" t="str">
        <f t="shared" si="1"/>
        <v>23歳</v>
      </c>
      <c r="L17" s="39" t="s">
        <v>43</v>
      </c>
      <c r="M17" s="39">
        <f t="shared" si="2"/>
      </c>
      <c r="N17" s="41" t="str">
        <f t="shared" si="3"/>
        <v>島根:</v>
      </c>
      <c r="O17" s="42">
        <v>32</v>
      </c>
      <c r="P17" s="43">
        <f t="shared" si="4"/>
      </c>
      <c r="Q17" s="43">
        <f t="shared" si="5"/>
      </c>
      <c r="R17" s="43">
        <f t="shared" si="6"/>
      </c>
      <c r="S17" s="43">
        <f t="shared" si="7"/>
      </c>
      <c r="T17" s="44" t="s">
        <v>6</v>
      </c>
      <c r="U17" s="45"/>
      <c r="V17" s="44"/>
      <c r="W17" s="46"/>
      <c r="X17" s="24"/>
      <c r="Y17" s="47" t="s">
        <v>95</v>
      </c>
      <c r="Z17" s="48"/>
      <c r="AA17" s="49" t="s">
        <v>6</v>
      </c>
      <c r="AB17" s="48"/>
      <c r="AC17" s="48"/>
      <c r="AD17" s="35"/>
      <c r="AE17" s="35"/>
      <c r="AF17" s="35"/>
    </row>
    <row r="18" spans="1:32" ht="24.75" customHeight="1">
      <c r="A18" s="35">
        <v>22</v>
      </c>
      <c r="B18" s="35" t="s">
        <v>4</v>
      </c>
      <c r="C18" s="35">
        <v>8</v>
      </c>
      <c r="D18" s="35" t="s">
        <v>10</v>
      </c>
      <c r="E18" s="36" t="str">
        <f t="shared" si="0"/>
        <v>すみれ-8-B</v>
      </c>
      <c r="F18" s="37"/>
      <c r="G18" s="50" t="s">
        <v>115</v>
      </c>
      <c r="H18" s="51" t="s">
        <v>137</v>
      </c>
      <c r="I18" s="39" t="s">
        <v>138</v>
      </c>
      <c r="J18" s="40" t="s">
        <v>44</v>
      </c>
      <c r="K18" s="17" t="str">
        <f t="shared" si="1"/>
        <v>23歳</v>
      </c>
      <c r="L18" s="52" t="s">
        <v>43</v>
      </c>
      <c r="M18" s="39">
        <f t="shared" si="2"/>
      </c>
      <c r="N18" s="41" t="str">
        <f t="shared" si="3"/>
        <v>島根:</v>
      </c>
      <c r="O18" s="42">
        <v>32</v>
      </c>
      <c r="P18" s="43">
        <f t="shared" si="4"/>
      </c>
      <c r="Q18" s="43">
        <f t="shared" si="5"/>
      </c>
      <c r="R18" s="43">
        <f t="shared" si="6"/>
      </c>
      <c r="S18" s="43">
        <f t="shared" si="7"/>
      </c>
      <c r="T18" s="45" t="s">
        <v>6</v>
      </c>
      <c r="U18" s="45"/>
      <c r="V18" s="45"/>
      <c r="W18" s="53"/>
      <c r="X18" s="24"/>
      <c r="Y18" s="54" t="s">
        <v>95</v>
      </c>
      <c r="Z18" s="35"/>
      <c r="AA18" s="49" t="s">
        <v>6</v>
      </c>
      <c r="AB18" s="35"/>
      <c r="AC18" s="48"/>
      <c r="AD18" s="35"/>
      <c r="AE18" s="35"/>
      <c r="AF18" s="35"/>
    </row>
    <row r="19" spans="1:32" ht="24.75" customHeight="1">
      <c r="A19" s="35">
        <v>9</v>
      </c>
      <c r="B19" s="35" t="s">
        <v>4</v>
      </c>
      <c r="C19" s="35">
        <v>9</v>
      </c>
      <c r="D19" s="35" t="s">
        <v>5</v>
      </c>
      <c r="E19" s="36" t="str">
        <f t="shared" si="0"/>
        <v>すみれ-9-A</v>
      </c>
      <c r="F19" s="37" t="s">
        <v>6</v>
      </c>
      <c r="G19" s="37"/>
      <c r="H19" s="38" t="s">
        <v>99</v>
      </c>
      <c r="I19" s="39" t="s">
        <v>139</v>
      </c>
      <c r="J19" s="40" t="s">
        <v>34</v>
      </c>
      <c r="K19" s="17" t="str">
        <f t="shared" si="1"/>
        <v>36歳</v>
      </c>
      <c r="L19" s="39" t="s">
        <v>29</v>
      </c>
      <c r="M19" s="39">
        <f t="shared" si="2"/>
      </c>
      <c r="N19" s="41" t="str">
        <f t="shared" si="3"/>
        <v>鳥取:</v>
      </c>
      <c r="O19" s="42">
        <v>31</v>
      </c>
      <c r="P19" s="43">
        <f t="shared" si="4"/>
      </c>
      <c r="Q19" s="43">
        <f t="shared" si="5"/>
      </c>
      <c r="R19" s="43">
        <f t="shared" si="6"/>
      </c>
      <c r="S19" s="43">
        <f t="shared" si="7"/>
      </c>
      <c r="T19" s="44" t="s">
        <v>6</v>
      </c>
      <c r="U19" s="45"/>
      <c r="V19" s="44"/>
      <c r="W19" s="46"/>
      <c r="X19" s="24"/>
      <c r="Y19" s="47" t="s">
        <v>95</v>
      </c>
      <c r="Z19" s="48"/>
      <c r="AA19" s="49" t="s">
        <v>115</v>
      </c>
      <c r="AB19" s="48"/>
      <c r="AC19" s="48"/>
      <c r="AD19" s="35"/>
      <c r="AE19" s="35"/>
      <c r="AF19" s="35"/>
    </row>
    <row r="20" spans="1:32" ht="24.75" customHeight="1">
      <c r="A20" s="35">
        <v>4</v>
      </c>
      <c r="B20" s="35" t="s">
        <v>4</v>
      </c>
      <c r="C20" s="35">
        <v>9</v>
      </c>
      <c r="D20" s="35" t="s">
        <v>10</v>
      </c>
      <c r="E20" s="36" t="str">
        <f t="shared" si="0"/>
        <v>すみれ-9-B</v>
      </c>
      <c r="F20" s="37" t="s">
        <v>6</v>
      </c>
      <c r="G20" s="50"/>
      <c r="H20" s="51" t="s">
        <v>140</v>
      </c>
      <c r="I20" s="39" t="s">
        <v>141</v>
      </c>
      <c r="J20" s="40" t="s">
        <v>35</v>
      </c>
      <c r="K20" s="17" t="str">
        <f t="shared" si="1"/>
        <v>47歳</v>
      </c>
      <c r="L20" s="52" t="s">
        <v>29</v>
      </c>
      <c r="M20" s="39">
        <f t="shared" si="2"/>
      </c>
      <c r="N20" s="41" t="str">
        <f t="shared" si="3"/>
        <v>鳥取:</v>
      </c>
      <c r="O20" s="42">
        <v>31</v>
      </c>
      <c r="P20" s="43">
        <f t="shared" si="4"/>
      </c>
      <c r="Q20" s="43">
        <f t="shared" si="5"/>
      </c>
      <c r="R20" s="43">
        <f t="shared" si="6"/>
      </c>
      <c r="S20" s="43">
        <f t="shared" si="7"/>
      </c>
      <c r="T20" s="45" t="s">
        <v>6</v>
      </c>
      <c r="U20" s="45"/>
      <c r="V20" s="45"/>
      <c r="W20" s="53"/>
      <c r="X20" s="24"/>
      <c r="Y20" s="54" t="s">
        <v>95</v>
      </c>
      <c r="Z20" s="35"/>
      <c r="AA20" s="49" t="s">
        <v>6</v>
      </c>
      <c r="AB20" s="35"/>
      <c r="AC20" s="48"/>
      <c r="AD20" s="35"/>
      <c r="AE20" s="35"/>
      <c r="AF20" s="35"/>
    </row>
    <row r="21" spans="1:32" ht="24.75" customHeight="1">
      <c r="A21" s="35">
        <v>30</v>
      </c>
      <c r="B21" s="35" t="s">
        <v>4</v>
      </c>
      <c r="C21" s="35">
        <v>10</v>
      </c>
      <c r="D21" s="35" t="s">
        <v>5</v>
      </c>
      <c r="E21" s="36" t="str">
        <f t="shared" si="0"/>
        <v>すみれ-10-A</v>
      </c>
      <c r="F21" s="37" t="s">
        <v>6</v>
      </c>
      <c r="G21" s="37"/>
      <c r="H21" s="38" t="s">
        <v>16</v>
      </c>
      <c r="I21" s="39" t="s">
        <v>142</v>
      </c>
      <c r="J21" s="40" t="s">
        <v>17</v>
      </c>
      <c r="K21" s="17" t="str">
        <f t="shared" si="1"/>
        <v>39歳</v>
      </c>
      <c r="L21" s="39" t="s">
        <v>18</v>
      </c>
      <c r="M21" s="39">
        <f t="shared" si="2"/>
      </c>
      <c r="N21" s="41" t="str">
        <f t="shared" si="3"/>
        <v>和歌山:</v>
      </c>
      <c r="O21" s="42">
        <v>30</v>
      </c>
      <c r="P21" s="43">
        <f t="shared" si="4"/>
      </c>
      <c r="Q21" s="43">
        <f t="shared" si="5"/>
      </c>
      <c r="R21" s="43">
        <f t="shared" si="6"/>
      </c>
      <c r="S21" s="43">
        <f t="shared" si="7"/>
      </c>
      <c r="T21" s="44"/>
      <c r="U21" s="45" t="s">
        <v>6</v>
      </c>
      <c r="V21" s="44" t="s">
        <v>4</v>
      </c>
      <c r="W21" s="46"/>
      <c r="X21" s="24" t="s">
        <v>121</v>
      </c>
      <c r="Y21" s="47" t="s">
        <v>95</v>
      </c>
      <c r="Z21" s="48"/>
      <c r="AA21" s="49" t="s">
        <v>115</v>
      </c>
      <c r="AB21" s="48"/>
      <c r="AC21" s="48" t="s">
        <v>109</v>
      </c>
      <c r="AD21" s="35"/>
      <c r="AE21" s="35"/>
      <c r="AF21" s="35"/>
    </row>
    <row r="22" spans="1:32" ht="24.75" customHeight="1">
      <c r="A22" s="35">
        <v>3</v>
      </c>
      <c r="B22" s="35" t="s">
        <v>143</v>
      </c>
      <c r="C22" s="35">
        <v>10</v>
      </c>
      <c r="D22" s="35" t="s">
        <v>10</v>
      </c>
      <c r="E22" s="36" t="str">
        <f t="shared" si="0"/>
        <v>すみれ-10-B</v>
      </c>
      <c r="F22" s="37" t="s">
        <v>6</v>
      </c>
      <c r="G22" s="50"/>
      <c r="H22" s="51" t="s">
        <v>170</v>
      </c>
      <c r="I22" s="39" t="s">
        <v>144</v>
      </c>
      <c r="J22" s="40" t="s">
        <v>19</v>
      </c>
      <c r="K22" s="17" t="str">
        <f t="shared" si="1"/>
        <v>45歳</v>
      </c>
      <c r="L22" s="52" t="s">
        <v>20</v>
      </c>
      <c r="M22" s="39">
        <f t="shared" si="2"/>
      </c>
      <c r="N22" s="41" t="str">
        <f t="shared" si="3"/>
        <v>大阪:</v>
      </c>
      <c r="O22" s="42">
        <v>27</v>
      </c>
      <c r="P22" s="43">
        <f t="shared" si="4"/>
      </c>
      <c r="Q22" s="43">
        <f t="shared" si="5"/>
      </c>
      <c r="R22" s="43">
        <f t="shared" si="6"/>
      </c>
      <c r="S22" s="43">
        <f t="shared" si="7"/>
      </c>
      <c r="T22" s="45"/>
      <c r="U22" s="45" t="s">
        <v>6</v>
      </c>
      <c r="V22" s="45" t="s">
        <v>4</v>
      </c>
      <c r="W22" s="53"/>
      <c r="X22" s="24" t="s">
        <v>121</v>
      </c>
      <c r="Y22" s="54" t="s">
        <v>95</v>
      </c>
      <c r="Z22" s="35"/>
      <c r="AA22" s="49" t="s">
        <v>6</v>
      </c>
      <c r="AB22" s="35"/>
      <c r="AC22" s="48" t="s">
        <v>109</v>
      </c>
      <c r="AD22" s="35"/>
      <c r="AE22" s="35"/>
      <c r="AF22" s="35"/>
    </row>
    <row r="23" spans="1:32" ht="24.75" customHeight="1">
      <c r="A23" s="35">
        <v>18</v>
      </c>
      <c r="B23" s="35" t="s">
        <v>4</v>
      </c>
      <c r="C23" s="35">
        <v>11</v>
      </c>
      <c r="D23" s="35" t="s">
        <v>5</v>
      </c>
      <c r="E23" s="36" t="str">
        <f t="shared" si="0"/>
        <v>すみれ-11-A</v>
      </c>
      <c r="F23" s="37" t="s">
        <v>6</v>
      </c>
      <c r="G23" s="37"/>
      <c r="H23" s="38" t="s">
        <v>28</v>
      </c>
      <c r="I23" s="39" t="s">
        <v>145</v>
      </c>
      <c r="J23" s="40">
        <v>27136</v>
      </c>
      <c r="K23" s="17" t="str">
        <f t="shared" si="1"/>
        <v>36歳</v>
      </c>
      <c r="L23" s="39" t="s">
        <v>29</v>
      </c>
      <c r="M23" s="39">
        <f t="shared" si="2"/>
      </c>
      <c r="N23" s="41" t="str">
        <f t="shared" si="3"/>
        <v>鳥取:</v>
      </c>
      <c r="O23" s="42">
        <v>31</v>
      </c>
      <c r="P23" s="43">
        <f t="shared" si="4"/>
      </c>
      <c r="Q23" s="43">
        <f t="shared" si="5"/>
      </c>
      <c r="R23" s="43">
        <f t="shared" si="6"/>
      </c>
      <c r="S23" s="43">
        <f t="shared" si="7"/>
      </c>
      <c r="T23" s="44" t="s">
        <v>6</v>
      </c>
      <c r="U23" s="45"/>
      <c r="V23" s="44"/>
      <c r="W23" s="46"/>
      <c r="X23" s="24"/>
      <c r="Y23" s="47" t="s">
        <v>95</v>
      </c>
      <c r="Z23" s="48"/>
      <c r="AA23" s="49" t="s">
        <v>115</v>
      </c>
      <c r="AB23" s="48"/>
      <c r="AC23" s="48"/>
      <c r="AD23" s="35"/>
      <c r="AE23" s="35"/>
      <c r="AF23" s="35"/>
    </row>
    <row r="24" spans="1:32" ht="24.75" customHeight="1">
      <c r="A24" s="35">
        <v>33</v>
      </c>
      <c r="B24" s="35" t="s">
        <v>4</v>
      </c>
      <c r="C24" s="35">
        <v>11</v>
      </c>
      <c r="D24" s="35" t="s">
        <v>10</v>
      </c>
      <c r="E24" s="36" t="str">
        <f t="shared" si="0"/>
        <v>すみれ-11-B</v>
      </c>
      <c r="F24" s="37" t="s">
        <v>6</v>
      </c>
      <c r="G24" s="50"/>
      <c r="H24" s="51" t="s">
        <v>146</v>
      </c>
      <c r="I24" s="39" t="s">
        <v>147</v>
      </c>
      <c r="J24" s="40" t="s">
        <v>30</v>
      </c>
      <c r="K24" s="17" t="str">
        <f t="shared" si="1"/>
        <v>36歳</v>
      </c>
      <c r="L24" s="52" t="s">
        <v>29</v>
      </c>
      <c r="M24" s="39">
        <f t="shared" si="2"/>
      </c>
      <c r="N24" s="41" t="str">
        <f t="shared" si="3"/>
        <v>鳥取:</v>
      </c>
      <c r="O24" s="42">
        <v>31</v>
      </c>
      <c r="P24" s="43">
        <f t="shared" si="4"/>
      </c>
      <c r="Q24" s="43">
        <f t="shared" si="5"/>
      </c>
      <c r="R24" s="43">
        <f t="shared" si="6"/>
      </c>
      <c r="S24" s="43">
        <f t="shared" si="7"/>
      </c>
      <c r="T24" s="45" t="s">
        <v>6</v>
      </c>
      <c r="U24" s="45"/>
      <c r="V24" s="45"/>
      <c r="W24" s="53"/>
      <c r="X24" s="24"/>
      <c r="Y24" s="54" t="s">
        <v>95</v>
      </c>
      <c r="Z24" s="35"/>
      <c r="AA24" s="49" t="s">
        <v>6</v>
      </c>
      <c r="AB24" s="35"/>
      <c r="AC24" s="48"/>
      <c r="AD24" s="35"/>
      <c r="AE24" s="35"/>
      <c r="AF24" s="35"/>
    </row>
    <row r="25" spans="1:32" ht="24.75" customHeight="1">
      <c r="A25" s="35">
        <v>24</v>
      </c>
      <c r="B25" s="35" t="s">
        <v>4</v>
      </c>
      <c r="C25" s="35">
        <v>12</v>
      </c>
      <c r="D25" s="35" t="s">
        <v>5</v>
      </c>
      <c r="E25" s="36" t="str">
        <f t="shared" si="0"/>
        <v>すみれ-12-A</v>
      </c>
      <c r="F25" s="37" t="s">
        <v>6</v>
      </c>
      <c r="G25" s="37"/>
      <c r="H25" s="38" t="s">
        <v>48</v>
      </c>
      <c r="I25" s="39" t="s">
        <v>148</v>
      </c>
      <c r="J25" s="40" t="s">
        <v>49</v>
      </c>
      <c r="K25" s="17" t="str">
        <f t="shared" si="1"/>
        <v>29歳</v>
      </c>
      <c r="L25" s="39" t="s">
        <v>43</v>
      </c>
      <c r="M25" s="39">
        <f t="shared" si="2"/>
      </c>
      <c r="N25" s="41" t="str">
        <f t="shared" si="3"/>
        <v>島根:</v>
      </c>
      <c r="O25" s="42">
        <v>32</v>
      </c>
      <c r="P25" s="43">
        <f t="shared" si="4"/>
      </c>
      <c r="Q25" s="43">
        <f t="shared" si="5"/>
      </c>
      <c r="R25" s="43">
        <f t="shared" si="6"/>
      </c>
      <c r="S25" s="43">
        <f t="shared" si="7"/>
      </c>
      <c r="T25" s="44" t="s">
        <v>6</v>
      </c>
      <c r="U25" s="45"/>
      <c r="V25" s="44"/>
      <c r="W25" s="46"/>
      <c r="X25" s="24" t="s">
        <v>121</v>
      </c>
      <c r="Y25" s="47" t="s">
        <v>95</v>
      </c>
      <c r="Z25" s="48" t="s">
        <v>101</v>
      </c>
      <c r="AA25" s="49" t="s">
        <v>6</v>
      </c>
      <c r="AB25" s="48"/>
      <c r="AC25" s="48"/>
      <c r="AD25" s="35" t="s">
        <v>122</v>
      </c>
      <c r="AE25" s="35" t="s">
        <v>122</v>
      </c>
      <c r="AF25" s="35" t="s">
        <v>122</v>
      </c>
    </row>
    <row r="26" spans="1:32" ht="24.75" customHeight="1">
      <c r="A26" s="35">
        <v>23</v>
      </c>
      <c r="B26" s="35" t="s">
        <v>4</v>
      </c>
      <c r="C26" s="35">
        <v>12</v>
      </c>
      <c r="D26" s="35" t="s">
        <v>10</v>
      </c>
      <c r="E26" s="36" t="str">
        <f t="shared" si="0"/>
        <v>すみれ-12-B</v>
      </c>
      <c r="F26" s="37" t="s">
        <v>6</v>
      </c>
      <c r="G26" s="50"/>
      <c r="H26" s="51" t="s">
        <v>149</v>
      </c>
      <c r="I26" s="39" t="s">
        <v>150</v>
      </c>
      <c r="J26" s="40" t="s">
        <v>50</v>
      </c>
      <c r="K26" s="17" t="str">
        <f t="shared" si="1"/>
        <v>27歳</v>
      </c>
      <c r="L26" s="52" t="s">
        <v>43</v>
      </c>
      <c r="M26" s="39">
        <f t="shared" si="2"/>
      </c>
      <c r="N26" s="41" t="str">
        <f t="shared" si="3"/>
        <v>島根:</v>
      </c>
      <c r="O26" s="42">
        <v>32</v>
      </c>
      <c r="P26" s="43">
        <f t="shared" si="4"/>
      </c>
      <c r="Q26" s="43">
        <f t="shared" si="5"/>
      </c>
      <c r="R26" s="43">
        <f t="shared" si="6"/>
      </c>
      <c r="S26" s="43">
        <f t="shared" si="7"/>
      </c>
      <c r="T26" s="45" t="s">
        <v>6</v>
      </c>
      <c r="U26" s="45"/>
      <c r="V26" s="45"/>
      <c r="W26" s="53"/>
      <c r="X26" s="24" t="s">
        <v>121</v>
      </c>
      <c r="Y26" s="54" t="s">
        <v>95</v>
      </c>
      <c r="Z26" s="35" t="s">
        <v>101</v>
      </c>
      <c r="AA26" s="49" t="s">
        <v>6</v>
      </c>
      <c r="AB26" s="35"/>
      <c r="AC26" s="48"/>
      <c r="AD26" s="35" t="s">
        <v>122</v>
      </c>
      <c r="AE26" s="35" t="s">
        <v>122</v>
      </c>
      <c r="AF26" s="35" t="s">
        <v>122</v>
      </c>
    </row>
    <row r="27" spans="1:32" ht="24.75" customHeight="1">
      <c r="A27" s="35">
        <v>34</v>
      </c>
      <c r="B27" s="35" t="s">
        <v>4</v>
      </c>
      <c r="C27" s="35">
        <v>13</v>
      </c>
      <c r="D27" s="35" t="s">
        <v>5</v>
      </c>
      <c r="E27" s="36" t="str">
        <f t="shared" si="0"/>
        <v>すみれ-13-A</v>
      </c>
      <c r="F27" s="37" t="s">
        <v>6</v>
      </c>
      <c r="G27" s="37"/>
      <c r="H27" s="38" t="s">
        <v>104</v>
      </c>
      <c r="I27" s="39" t="s">
        <v>151</v>
      </c>
      <c r="J27" s="40" t="s">
        <v>64</v>
      </c>
      <c r="K27" s="17" t="str">
        <f t="shared" si="1"/>
        <v>36歳</v>
      </c>
      <c r="L27" s="39" t="s">
        <v>62</v>
      </c>
      <c r="M27" s="39">
        <f t="shared" si="2"/>
      </c>
      <c r="N27" s="41" t="str">
        <f t="shared" si="3"/>
        <v>香川:</v>
      </c>
      <c r="O27" s="42">
        <v>37</v>
      </c>
      <c r="P27" s="43">
        <f t="shared" si="4"/>
      </c>
      <c r="Q27" s="43">
        <f t="shared" si="5"/>
      </c>
      <c r="R27" s="43">
        <f t="shared" si="6"/>
      </c>
      <c r="S27" s="43">
        <f t="shared" si="7"/>
      </c>
      <c r="T27" s="44" t="s">
        <v>6</v>
      </c>
      <c r="U27" s="45"/>
      <c r="V27" s="44"/>
      <c r="W27" s="46"/>
      <c r="X27" s="24" t="s">
        <v>121</v>
      </c>
      <c r="Y27" s="47" t="s">
        <v>95</v>
      </c>
      <c r="Z27" s="48"/>
      <c r="AA27" s="49" t="s">
        <v>115</v>
      </c>
      <c r="AB27" s="48"/>
      <c r="AC27" s="48" t="s">
        <v>168</v>
      </c>
      <c r="AD27" s="35">
        <v>11</v>
      </c>
      <c r="AE27" s="35">
        <v>11</v>
      </c>
      <c r="AF27" s="55" t="s">
        <v>122</v>
      </c>
    </row>
    <row r="28" spans="1:32" ht="24.75" customHeight="1">
      <c r="A28" s="35">
        <v>15</v>
      </c>
      <c r="B28" s="35" t="s">
        <v>4</v>
      </c>
      <c r="C28" s="35">
        <v>13</v>
      </c>
      <c r="D28" s="35" t="s">
        <v>10</v>
      </c>
      <c r="E28" s="36" t="str">
        <f t="shared" si="0"/>
        <v>すみれ-13-B</v>
      </c>
      <c r="F28" s="37" t="s">
        <v>6</v>
      </c>
      <c r="G28" s="50"/>
      <c r="H28" s="51" t="s">
        <v>152</v>
      </c>
      <c r="I28" s="39" t="s">
        <v>153</v>
      </c>
      <c r="J28" s="40" t="s">
        <v>65</v>
      </c>
      <c r="K28" s="17" t="str">
        <f t="shared" si="1"/>
        <v>40歳</v>
      </c>
      <c r="L28" s="52" t="s">
        <v>62</v>
      </c>
      <c r="M28" s="39">
        <f t="shared" si="2"/>
      </c>
      <c r="N28" s="41" t="str">
        <f t="shared" si="3"/>
        <v>香川:</v>
      </c>
      <c r="O28" s="42">
        <v>37</v>
      </c>
      <c r="P28" s="43">
        <f t="shared" si="4"/>
      </c>
      <c r="Q28" s="43">
        <f t="shared" si="5"/>
      </c>
      <c r="R28" s="43">
        <f t="shared" si="6"/>
      </c>
      <c r="S28" s="43">
        <f t="shared" si="7"/>
      </c>
      <c r="T28" s="45" t="s">
        <v>6</v>
      </c>
      <c r="U28" s="45"/>
      <c r="V28" s="45"/>
      <c r="W28" s="53"/>
      <c r="X28" s="24" t="s">
        <v>121</v>
      </c>
      <c r="Y28" s="54" t="s">
        <v>95</v>
      </c>
      <c r="Z28" s="35"/>
      <c r="AA28" s="49" t="s">
        <v>6</v>
      </c>
      <c r="AB28" s="35"/>
      <c r="AC28" s="48" t="s">
        <v>168</v>
      </c>
      <c r="AD28" s="35">
        <v>11</v>
      </c>
      <c r="AE28" s="35">
        <v>11</v>
      </c>
      <c r="AF28" s="55" t="s">
        <v>122</v>
      </c>
    </row>
    <row r="29" spans="1:32" ht="24.75" customHeight="1">
      <c r="A29" s="35">
        <v>16</v>
      </c>
      <c r="B29" s="35" t="s">
        <v>4</v>
      </c>
      <c r="C29" s="35">
        <v>14</v>
      </c>
      <c r="D29" s="35" t="s">
        <v>5</v>
      </c>
      <c r="E29" s="36" t="str">
        <f t="shared" si="0"/>
        <v>すみれ-14-A</v>
      </c>
      <c r="F29" s="37" t="s">
        <v>6</v>
      </c>
      <c r="G29" s="37"/>
      <c r="H29" s="38" t="s">
        <v>154</v>
      </c>
      <c r="I29" s="39" t="s">
        <v>155</v>
      </c>
      <c r="J29" s="40" t="s">
        <v>21</v>
      </c>
      <c r="K29" s="17" t="str">
        <f t="shared" si="1"/>
        <v>29歳</v>
      </c>
      <c r="L29" s="39" t="s">
        <v>22</v>
      </c>
      <c r="M29" s="39">
        <f t="shared" si="2"/>
      </c>
      <c r="N29" s="41" t="str">
        <f t="shared" si="3"/>
        <v>兵庫:</v>
      </c>
      <c r="O29" s="42">
        <v>28</v>
      </c>
      <c r="P29" s="43">
        <f t="shared" si="4"/>
      </c>
      <c r="Q29" s="43">
        <f t="shared" si="5"/>
      </c>
      <c r="R29" s="43">
        <f t="shared" si="6"/>
      </c>
      <c r="S29" s="43">
        <f t="shared" si="7"/>
      </c>
      <c r="T29" s="44"/>
      <c r="U29" s="45" t="s">
        <v>6</v>
      </c>
      <c r="V29" s="44" t="s">
        <v>4</v>
      </c>
      <c r="W29" s="46" t="s">
        <v>23</v>
      </c>
      <c r="X29" s="24" t="s">
        <v>121</v>
      </c>
      <c r="Y29" s="47" t="s">
        <v>95</v>
      </c>
      <c r="Z29" s="48"/>
      <c r="AA29" s="49" t="s">
        <v>115</v>
      </c>
      <c r="AB29" s="48"/>
      <c r="AC29" s="48"/>
      <c r="AD29" s="35">
        <v>4</v>
      </c>
      <c r="AE29" s="35">
        <v>4</v>
      </c>
      <c r="AF29" s="55" t="s">
        <v>122</v>
      </c>
    </row>
    <row r="30" spans="1:32" ht="24.75" customHeight="1">
      <c r="A30" s="35">
        <v>5</v>
      </c>
      <c r="B30" s="35" t="s">
        <v>4</v>
      </c>
      <c r="C30" s="35">
        <v>14</v>
      </c>
      <c r="D30" s="35" t="s">
        <v>10</v>
      </c>
      <c r="E30" s="36" t="str">
        <f t="shared" si="0"/>
        <v>すみれ-14-B</v>
      </c>
      <c r="F30" s="37" t="s">
        <v>6</v>
      </c>
      <c r="G30" s="50"/>
      <c r="H30" s="51" t="s">
        <v>156</v>
      </c>
      <c r="I30" s="39" t="s">
        <v>157</v>
      </c>
      <c r="J30" s="40" t="s">
        <v>24</v>
      </c>
      <c r="K30" s="17" t="str">
        <f t="shared" si="1"/>
        <v>28歳</v>
      </c>
      <c r="L30" s="52" t="s">
        <v>22</v>
      </c>
      <c r="M30" s="39">
        <f t="shared" si="2"/>
      </c>
      <c r="N30" s="41" t="str">
        <f t="shared" si="3"/>
        <v>兵庫:</v>
      </c>
      <c r="O30" s="42">
        <v>28</v>
      </c>
      <c r="P30" s="43">
        <f t="shared" si="4"/>
      </c>
      <c r="Q30" s="43">
        <f t="shared" si="5"/>
      </c>
      <c r="R30" s="43">
        <f t="shared" si="6"/>
      </c>
      <c r="S30" s="43">
        <f t="shared" si="7"/>
      </c>
      <c r="T30" s="45"/>
      <c r="U30" s="45" t="s">
        <v>6</v>
      </c>
      <c r="V30" s="45" t="s">
        <v>4</v>
      </c>
      <c r="W30" s="53" t="s">
        <v>23</v>
      </c>
      <c r="X30" s="24" t="s">
        <v>121</v>
      </c>
      <c r="Y30" s="54" t="s">
        <v>95</v>
      </c>
      <c r="Z30" s="35"/>
      <c r="AA30" s="49" t="s">
        <v>6</v>
      </c>
      <c r="AB30" s="35"/>
      <c r="AC30" s="48"/>
      <c r="AD30" s="35">
        <v>4</v>
      </c>
      <c r="AE30" s="35">
        <v>4</v>
      </c>
      <c r="AF30" s="35" t="s">
        <v>122</v>
      </c>
    </row>
    <row r="31" spans="1:32" ht="24.75" customHeight="1">
      <c r="A31" s="35">
        <v>31</v>
      </c>
      <c r="B31" s="35" t="s">
        <v>4</v>
      </c>
      <c r="C31" s="35">
        <v>15</v>
      </c>
      <c r="D31" s="35" t="s">
        <v>5</v>
      </c>
      <c r="E31" s="36" t="str">
        <f t="shared" si="0"/>
        <v>すみれ-15-A</v>
      </c>
      <c r="F31" s="37" t="s">
        <v>6</v>
      </c>
      <c r="G31" s="37"/>
      <c r="H31" s="38" t="s">
        <v>31</v>
      </c>
      <c r="I31" s="39" t="s">
        <v>158</v>
      </c>
      <c r="J31" s="40" t="s">
        <v>32</v>
      </c>
      <c r="K31" s="17" t="str">
        <f t="shared" si="1"/>
        <v>36歳</v>
      </c>
      <c r="L31" s="39" t="s">
        <v>29</v>
      </c>
      <c r="M31" s="39">
        <f t="shared" si="2"/>
      </c>
      <c r="N31" s="41" t="str">
        <f t="shared" si="3"/>
        <v>鳥取:</v>
      </c>
      <c r="O31" s="42">
        <v>31</v>
      </c>
      <c r="P31" s="43">
        <f t="shared" si="4"/>
      </c>
      <c r="Q31" s="43">
        <f t="shared" si="5"/>
      </c>
      <c r="R31" s="43">
        <f t="shared" si="6"/>
      </c>
      <c r="S31" s="43">
        <f t="shared" si="7"/>
      </c>
      <c r="T31" s="44" t="s">
        <v>6</v>
      </c>
      <c r="U31" s="45"/>
      <c r="V31" s="44"/>
      <c r="W31" s="46"/>
      <c r="X31" s="24"/>
      <c r="Y31" s="47" t="s">
        <v>95</v>
      </c>
      <c r="Z31" s="48"/>
      <c r="AA31" s="49" t="s">
        <v>115</v>
      </c>
      <c r="AB31" s="48"/>
      <c r="AC31" s="48"/>
      <c r="AD31" s="35"/>
      <c r="AE31" s="35"/>
      <c r="AF31" s="35"/>
    </row>
    <row r="32" spans="1:32" ht="24.75" customHeight="1">
      <c r="A32" s="56">
        <v>32</v>
      </c>
      <c r="B32" s="52" t="s">
        <v>4</v>
      </c>
      <c r="C32" s="35">
        <v>15</v>
      </c>
      <c r="D32" s="35" t="s">
        <v>10</v>
      </c>
      <c r="E32" s="36" t="str">
        <f t="shared" si="0"/>
        <v>すみれ-15-B</v>
      </c>
      <c r="F32" s="37" t="s">
        <v>6</v>
      </c>
      <c r="G32" s="50"/>
      <c r="H32" s="51" t="s">
        <v>159</v>
      </c>
      <c r="I32" s="39" t="s">
        <v>160</v>
      </c>
      <c r="J32" s="40" t="s">
        <v>33</v>
      </c>
      <c r="K32" s="17" t="str">
        <f t="shared" si="1"/>
        <v>43歳</v>
      </c>
      <c r="L32" s="52" t="s">
        <v>29</v>
      </c>
      <c r="M32" s="39">
        <f t="shared" si="2"/>
      </c>
      <c r="N32" s="41" t="str">
        <f t="shared" si="3"/>
        <v>鳥取:</v>
      </c>
      <c r="O32" s="42">
        <v>31</v>
      </c>
      <c r="P32" s="43">
        <f t="shared" si="4"/>
      </c>
      <c r="Q32" s="43">
        <f t="shared" si="5"/>
      </c>
      <c r="R32" s="43">
        <f t="shared" si="6"/>
      </c>
      <c r="S32" s="43">
        <f t="shared" si="7"/>
      </c>
      <c r="T32" s="45" t="s">
        <v>6</v>
      </c>
      <c r="U32" s="45"/>
      <c r="V32" s="45"/>
      <c r="W32" s="53"/>
      <c r="X32" s="24"/>
      <c r="Y32" s="54" t="s">
        <v>95</v>
      </c>
      <c r="Z32" s="35"/>
      <c r="AA32" s="49" t="s">
        <v>6</v>
      </c>
      <c r="AB32" s="35"/>
      <c r="AC32" s="48"/>
      <c r="AD32" s="35"/>
      <c r="AE32" s="35"/>
      <c r="AF32" s="35"/>
    </row>
    <row r="33" spans="1:32" ht="24.75" customHeight="1">
      <c r="A33" s="35">
        <v>26</v>
      </c>
      <c r="B33" s="35" t="s">
        <v>4</v>
      </c>
      <c r="C33" s="35">
        <v>16</v>
      </c>
      <c r="D33" s="35" t="s">
        <v>5</v>
      </c>
      <c r="E33" s="36" t="str">
        <f t="shared" si="0"/>
        <v>すみれ-16-A</v>
      </c>
      <c r="F33" s="37" t="s">
        <v>6</v>
      </c>
      <c r="G33" s="37"/>
      <c r="H33" s="38" t="s">
        <v>55</v>
      </c>
      <c r="I33" s="39" t="s">
        <v>161</v>
      </c>
      <c r="J33" s="40" t="s">
        <v>56</v>
      </c>
      <c r="K33" s="17" t="str">
        <f t="shared" si="1"/>
        <v>51歳</v>
      </c>
      <c r="L33" s="39" t="s">
        <v>57</v>
      </c>
      <c r="M33" s="39">
        <f t="shared" si="2"/>
      </c>
      <c r="N33" s="41" t="str">
        <f t="shared" si="3"/>
        <v>徳島:</v>
      </c>
      <c r="O33" s="42">
        <v>36</v>
      </c>
      <c r="P33" s="43">
        <f t="shared" si="4"/>
      </c>
      <c r="Q33" s="43">
        <f t="shared" si="5"/>
      </c>
      <c r="R33" s="43">
        <f t="shared" si="6"/>
      </c>
      <c r="S33" s="43">
        <f t="shared" si="7"/>
      </c>
      <c r="T33" s="44" t="s">
        <v>6</v>
      </c>
      <c r="U33" s="45"/>
      <c r="V33" s="44"/>
      <c r="W33" s="46"/>
      <c r="X33" s="24" t="s">
        <v>121</v>
      </c>
      <c r="Y33" s="47" t="s">
        <v>95</v>
      </c>
      <c r="Z33" s="48"/>
      <c r="AA33" s="49" t="s">
        <v>115</v>
      </c>
      <c r="AB33" s="48"/>
      <c r="AC33" s="48"/>
      <c r="AD33" s="35">
        <v>4</v>
      </c>
      <c r="AE33" s="35">
        <v>4</v>
      </c>
      <c r="AF33" s="35" t="s">
        <v>122</v>
      </c>
    </row>
    <row r="34" spans="1:32" ht="24.75" customHeight="1">
      <c r="A34" s="35">
        <v>7</v>
      </c>
      <c r="B34" s="35" t="s">
        <v>4</v>
      </c>
      <c r="C34" s="35" t="s">
        <v>171</v>
      </c>
      <c r="D34" s="35" t="s">
        <v>162</v>
      </c>
      <c r="E34" s="36" t="str">
        <f t="shared" si="0"/>
        <v>すみれ-変更16-B</v>
      </c>
      <c r="F34" s="37" t="s">
        <v>163</v>
      </c>
      <c r="G34" s="50"/>
      <c r="H34" s="51" t="s">
        <v>105</v>
      </c>
      <c r="I34" s="39" t="s">
        <v>169</v>
      </c>
      <c r="J34" s="40">
        <v>26218</v>
      </c>
      <c r="K34" s="17" t="str">
        <f t="shared" si="1"/>
        <v>39歳</v>
      </c>
      <c r="L34" s="52" t="s">
        <v>57</v>
      </c>
      <c r="M34" s="39">
        <f t="shared" si="2"/>
      </c>
      <c r="N34" s="41" t="str">
        <f t="shared" si="3"/>
        <v>徳島:</v>
      </c>
      <c r="O34" s="42">
        <v>36</v>
      </c>
      <c r="P34" s="43">
        <f t="shared" si="4"/>
      </c>
      <c r="Q34" s="43">
        <f t="shared" si="5"/>
      </c>
      <c r="R34" s="43">
        <f t="shared" si="6"/>
      </c>
      <c r="S34" s="43">
        <f t="shared" si="7"/>
      </c>
      <c r="T34" s="45"/>
      <c r="U34" s="45"/>
      <c r="V34" s="45"/>
      <c r="W34" s="53"/>
      <c r="X34" s="24" t="s">
        <v>121</v>
      </c>
      <c r="Y34" s="54" t="s">
        <v>95</v>
      </c>
      <c r="Z34" s="35"/>
      <c r="AA34" s="49" t="s">
        <v>6</v>
      </c>
      <c r="AB34" s="35"/>
      <c r="AC34" s="48" t="s">
        <v>106</v>
      </c>
      <c r="AD34" s="35">
        <v>4</v>
      </c>
      <c r="AE34" s="35">
        <v>4</v>
      </c>
      <c r="AF34" s="35" t="s">
        <v>122</v>
      </c>
    </row>
    <row r="35" spans="1:32" ht="24.75" customHeight="1">
      <c r="A35" s="35">
        <v>25</v>
      </c>
      <c r="B35" s="35" t="s">
        <v>4</v>
      </c>
      <c r="C35" s="35">
        <v>17</v>
      </c>
      <c r="D35" s="35" t="s">
        <v>5</v>
      </c>
      <c r="E35" s="36" t="str">
        <f t="shared" si="0"/>
        <v>すみれ-17-A</v>
      </c>
      <c r="F35" s="37" t="s">
        <v>6</v>
      </c>
      <c r="G35" s="37"/>
      <c r="H35" s="38" t="s">
        <v>45</v>
      </c>
      <c r="I35" s="39" t="s">
        <v>164</v>
      </c>
      <c r="J35" s="40" t="s">
        <v>46</v>
      </c>
      <c r="K35" s="17" t="str">
        <f t="shared" si="1"/>
        <v>37歳</v>
      </c>
      <c r="L35" s="39" t="s">
        <v>43</v>
      </c>
      <c r="M35" s="39">
        <f t="shared" si="2"/>
      </c>
      <c r="N35" s="41" t="str">
        <f t="shared" si="3"/>
        <v>島根:</v>
      </c>
      <c r="O35" s="42">
        <v>32</v>
      </c>
      <c r="P35" s="43">
        <f t="shared" si="4"/>
      </c>
      <c r="Q35" s="43">
        <f t="shared" si="5"/>
      </c>
      <c r="R35" s="43">
        <f t="shared" si="6"/>
      </c>
      <c r="S35" s="43">
        <f t="shared" si="7"/>
      </c>
      <c r="T35" s="44" t="s">
        <v>6</v>
      </c>
      <c r="U35" s="45"/>
      <c r="V35" s="44"/>
      <c r="W35" s="46"/>
      <c r="X35" s="24"/>
      <c r="Y35" s="47" t="s">
        <v>95</v>
      </c>
      <c r="Z35" s="48" t="s">
        <v>101</v>
      </c>
      <c r="AA35" s="49" t="s">
        <v>6</v>
      </c>
      <c r="AB35" s="48" t="s">
        <v>101</v>
      </c>
      <c r="AC35" s="48"/>
      <c r="AD35" s="35"/>
      <c r="AE35" s="35"/>
      <c r="AF35" s="35"/>
    </row>
    <row r="36" spans="1:32" ht="24.75" customHeight="1">
      <c r="A36" s="35">
        <v>8</v>
      </c>
      <c r="B36" s="35" t="s">
        <v>4</v>
      </c>
      <c r="C36" s="35">
        <v>17</v>
      </c>
      <c r="D36" s="35" t="s">
        <v>10</v>
      </c>
      <c r="E36" s="36" t="str">
        <f t="shared" si="0"/>
        <v>すみれ-17-B</v>
      </c>
      <c r="F36" s="37" t="s">
        <v>6</v>
      </c>
      <c r="G36" s="50"/>
      <c r="H36" s="51" t="s">
        <v>165</v>
      </c>
      <c r="I36" s="39" t="s">
        <v>166</v>
      </c>
      <c r="J36" s="40" t="s">
        <v>47</v>
      </c>
      <c r="K36" s="17" t="str">
        <f t="shared" si="1"/>
        <v>32歳</v>
      </c>
      <c r="L36" s="52" t="s">
        <v>43</v>
      </c>
      <c r="M36" s="39">
        <f t="shared" si="2"/>
      </c>
      <c r="N36" s="41" t="str">
        <f t="shared" si="3"/>
        <v>島根:</v>
      </c>
      <c r="O36" s="42">
        <v>32</v>
      </c>
      <c r="P36" s="43">
        <f t="shared" si="4"/>
      </c>
      <c r="Q36" s="43">
        <f t="shared" si="5"/>
      </c>
      <c r="R36" s="43">
        <f t="shared" si="6"/>
      </c>
      <c r="S36" s="43">
        <f t="shared" si="7"/>
      </c>
      <c r="T36" s="45" t="s">
        <v>6</v>
      </c>
      <c r="U36" s="45"/>
      <c r="V36" s="45"/>
      <c r="W36" s="53"/>
      <c r="X36" s="24"/>
      <c r="Y36" s="54" t="s">
        <v>95</v>
      </c>
      <c r="Z36" s="35"/>
      <c r="AA36" s="49" t="s">
        <v>6</v>
      </c>
      <c r="AB36" s="35"/>
      <c r="AC36" s="48"/>
      <c r="AD36" s="35"/>
      <c r="AE36" s="35"/>
      <c r="AF36" s="35"/>
    </row>
    <row r="37" spans="1:32" ht="22.5" customHeight="1">
      <c r="A37" s="35"/>
      <c r="B37" s="85" t="s">
        <v>4</v>
      </c>
      <c r="C37" s="56">
        <v>16</v>
      </c>
      <c r="D37" s="56" t="s">
        <v>10</v>
      </c>
      <c r="E37" s="57" t="str">
        <f t="shared" si="0"/>
        <v>すみれ-16-B</v>
      </c>
      <c r="F37" s="58" t="s">
        <v>6</v>
      </c>
      <c r="G37" s="59"/>
      <c r="H37" s="60" t="s">
        <v>58</v>
      </c>
      <c r="I37" s="61" t="s">
        <v>167</v>
      </c>
      <c r="J37" s="62" t="s">
        <v>59</v>
      </c>
      <c r="K37" s="63" t="str">
        <f t="shared" si="1"/>
        <v>32歳</v>
      </c>
      <c r="L37" s="56" t="s">
        <v>57</v>
      </c>
      <c r="M37" s="61">
        <f t="shared" si="2"/>
      </c>
      <c r="N37" s="64" t="str">
        <f t="shared" si="3"/>
        <v>徳島:</v>
      </c>
      <c r="O37" s="65">
        <v>36</v>
      </c>
      <c r="P37" s="59">
        <f t="shared" si="4"/>
      </c>
      <c r="Q37" s="59">
        <f t="shared" si="5"/>
      </c>
      <c r="R37" s="59">
        <f t="shared" si="6"/>
      </c>
      <c r="S37" s="59">
        <f t="shared" si="7"/>
      </c>
      <c r="T37" s="66" t="s">
        <v>6</v>
      </c>
      <c r="U37" s="66"/>
      <c r="V37" s="66"/>
      <c r="W37" s="67"/>
      <c r="X37" s="24"/>
      <c r="Y37" s="68" t="s">
        <v>95</v>
      </c>
      <c r="Z37" s="56"/>
      <c r="AA37" s="69"/>
      <c r="AB37" s="56"/>
      <c r="AC37" s="61" t="s">
        <v>103</v>
      </c>
      <c r="AD37" s="56"/>
      <c r="AE37" s="56"/>
      <c r="AF37" s="35"/>
    </row>
    <row r="38" spans="2:32" ht="22.5" customHeight="1">
      <c r="B38" s="85"/>
      <c r="C38" s="56"/>
      <c r="D38" s="56"/>
      <c r="E38" s="57"/>
      <c r="F38" s="58"/>
      <c r="G38" s="59"/>
      <c r="H38" s="60"/>
      <c r="I38" s="61"/>
      <c r="J38" s="62"/>
      <c r="K38" s="63"/>
      <c r="L38" s="56"/>
      <c r="M38" s="61"/>
      <c r="N38" s="64"/>
      <c r="O38" s="65"/>
      <c r="P38" s="59"/>
      <c r="Q38" s="59"/>
      <c r="R38" s="59"/>
      <c r="S38" s="59"/>
      <c r="T38" s="66"/>
      <c r="U38" s="66"/>
      <c r="V38" s="66"/>
      <c r="W38" s="67"/>
      <c r="X38" s="24"/>
      <c r="Y38" s="68"/>
      <c r="Z38" s="56"/>
      <c r="AA38" s="69"/>
      <c r="AB38" s="56"/>
      <c r="AC38" s="61"/>
      <c r="AD38" s="56"/>
      <c r="AE38" s="56"/>
      <c r="AF38" s="35"/>
    </row>
    <row r="39" spans="2:32" ht="22.5" customHeight="1">
      <c r="B39" s="85"/>
      <c r="C39" s="56"/>
      <c r="D39" s="56"/>
      <c r="E39" s="57"/>
      <c r="F39" s="58"/>
      <c r="G39" s="59"/>
      <c r="H39" s="60"/>
      <c r="I39" s="61"/>
      <c r="J39" s="62"/>
      <c r="K39" s="63"/>
      <c r="L39" s="56"/>
      <c r="M39" s="61"/>
      <c r="N39" s="64"/>
      <c r="O39" s="65"/>
      <c r="P39" s="59"/>
      <c r="Q39" s="59"/>
      <c r="R39" s="59"/>
      <c r="S39" s="59"/>
      <c r="T39" s="66"/>
      <c r="U39" s="66"/>
      <c r="V39" s="66"/>
      <c r="W39" s="67"/>
      <c r="X39" s="24"/>
      <c r="Y39" s="68"/>
      <c r="Z39" s="56"/>
      <c r="AA39" s="69"/>
      <c r="AB39" s="56"/>
      <c r="AC39" s="61"/>
      <c r="AD39" s="56"/>
      <c r="AE39" s="56"/>
      <c r="AF39" s="35"/>
    </row>
    <row r="40" spans="2:32" ht="22.5" customHeight="1">
      <c r="B40" s="85"/>
      <c r="C40" s="56"/>
      <c r="D40" s="56"/>
      <c r="E40" s="57"/>
      <c r="F40" s="58"/>
      <c r="G40" s="59"/>
      <c r="H40" s="60"/>
      <c r="I40" s="61"/>
      <c r="J40" s="62"/>
      <c r="K40" s="63"/>
      <c r="L40" s="56"/>
      <c r="M40" s="61"/>
      <c r="N40" s="64"/>
      <c r="O40" s="65"/>
      <c r="P40" s="59"/>
      <c r="Q40" s="59"/>
      <c r="R40" s="59"/>
      <c r="S40" s="59"/>
      <c r="T40" s="66"/>
      <c r="U40" s="66"/>
      <c r="V40" s="66"/>
      <c r="W40" s="67"/>
      <c r="X40" s="24"/>
      <c r="Y40" s="68"/>
      <c r="Z40" s="56"/>
      <c r="AA40" s="69"/>
      <c r="AB40" s="56"/>
      <c r="AC40" s="61"/>
      <c r="AD40" s="56"/>
      <c r="AE40" s="56"/>
      <c r="AF40" s="35"/>
    </row>
    <row r="41" spans="2:32" ht="22.5" customHeight="1">
      <c r="B41" s="85"/>
      <c r="C41" s="56"/>
      <c r="D41" s="56"/>
      <c r="E41" s="57"/>
      <c r="F41" s="58"/>
      <c r="G41" s="59"/>
      <c r="H41" s="60"/>
      <c r="I41" s="61"/>
      <c r="J41" s="62"/>
      <c r="K41" s="63"/>
      <c r="L41" s="56"/>
      <c r="M41" s="61"/>
      <c r="N41" s="64"/>
      <c r="O41" s="65"/>
      <c r="P41" s="59"/>
      <c r="Q41" s="59"/>
      <c r="R41" s="59"/>
      <c r="S41" s="59"/>
      <c r="T41" s="66"/>
      <c r="U41" s="66"/>
      <c r="V41" s="66"/>
      <c r="W41" s="67"/>
      <c r="X41" s="24"/>
      <c r="Y41" s="68"/>
      <c r="Z41" s="56"/>
      <c r="AA41" s="69"/>
      <c r="AB41" s="56"/>
      <c r="AC41" s="61"/>
      <c r="AD41" s="56"/>
      <c r="AE41" s="56"/>
      <c r="AF41" s="35"/>
    </row>
    <row r="42" spans="2:32" ht="22.5" customHeight="1">
      <c r="B42" s="85"/>
      <c r="C42" s="56"/>
      <c r="D42" s="56"/>
      <c r="E42" s="57"/>
      <c r="F42" s="58"/>
      <c r="G42" s="59"/>
      <c r="H42" s="60"/>
      <c r="I42" s="61"/>
      <c r="J42" s="62"/>
      <c r="K42" s="63"/>
      <c r="L42" s="56"/>
      <c r="M42" s="61"/>
      <c r="N42" s="64"/>
      <c r="O42" s="65"/>
      <c r="P42" s="59"/>
      <c r="Q42" s="59"/>
      <c r="R42" s="59"/>
      <c r="S42" s="59"/>
      <c r="T42" s="66"/>
      <c r="U42" s="66"/>
      <c r="V42" s="66"/>
      <c r="W42" s="67"/>
      <c r="X42" s="24"/>
      <c r="Y42" s="68"/>
      <c r="Z42" s="56"/>
      <c r="AA42" s="69"/>
      <c r="AB42" s="56"/>
      <c r="AC42" s="61"/>
      <c r="AD42" s="56"/>
      <c r="AE42" s="56"/>
      <c r="AF42" s="35"/>
    </row>
  </sheetData>
  <sheetProtection/>
  <mergeCells count="22">
    <mergeCell ref="AD1:AF1"/>
    <mergeCell ref="A1:A2"/>
    <mergeCell ref="B1:B2"/>
    <mergeCell ref="C1:C2"/>
    <mergeCell ref="D1:D2"/>
    <mergeCell ref="E1:E2"/>
    <mergeCell ref="F1:F2"/>
    <mergeCell ref="X1:X2"/>
    <mergeCell ref="G1:G2"/>
    <mergeCell ref="H1:H2"/>
    <mergeCell ref="I1:I2"/>
    <mergeCell ref="J1:J2"/>
    <mergeCell ref="K1:K2"/>
    <mergeCell ref="L1:L2"/>
    <mergeCell ref="Y1:Y2"/>
    <mergeCell ref="AA1:AA2"/>
    <mergeCell ref="AC1:AC2"/>
    <mergeCell ref="M1:M2"/>
    <mergeCell ref="N1:N2"/>
    <mergeCell ref="O1:O2"/>
    <mergeCell ref="P1:S1"/>
    <mergeCell ref="T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&amp;L&amp;20すみれ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AD54"/>
  <sheetViews>
    <sheetView showGridLines="0" tabSelected="1" view="pageBreakPreview" zoomScale="70" zoomScaleNormal="70" zoomScaleSheetLayoutView="70" workbookViewId="0" topLeftCell="A1">
      <selection activeCell="D9" sqref="D9:D10"/>
    </sheetView>
  </sheetViews>
  <sheetFormatPr defaultColWidth="9.00390625" defaultRowHeight="13.5"/>
  <cols>
    <col min="1" max="1" width="4.00390625" style="96" customWidth="1"/>
    <col min="2" max="2" width="16.25390625" style="156" customWidth="1"/>
    <col min="3" max="3" width="3.75390625" style="96" customWidth="1"/>
    <col min="4" max="4" width="14.75390625" style="96" bestFit="1" customWidth="1"/>
    <col min="5" max="5" width="2.50390625" style="96" customWidth="1"/>
    <col min="6" max="6" width="9.375" style="96" customWidth="1"/>
    <col min="7" max="7" width="2.50390625" style="96" customWidth="1"/>
    <col min="8" max="8" width="1.25" style="96" customWidth="1"/>
    <col min="9" max="12" width="3.125" style="91" customWidth="1"/>
    <col min="13" max="13" width="3.75390625" style="91" customWidth="1"/>
    <col min="14" max="14" width="3.125" style="91" customWidth="1"/>
    <col min="15" max="15" width="3.125" style="152" customWidth="1"/>
    <col min="16" max="16" width="3.75390625" style="152" customWidth="1"/>
    <col min="17" max="21" width="3.125" style="152" customWidth="1"/>
    <col min="22" max="22" width="1.25" style="130" customWidth="1"/>
    <col min="23" max="23" width="16.25390625" style="157" customWidth="1"/>
    <col min="24" max="24" width="3.75390625" style="153" customWidth="1"/>
    <col min="25" max="25" width="16.25390625" style="156" customWidth="1"/>
    <col min="26" max="26" width="2.50390625" style="96" customWidth="1"/>
    <col min="27" max="27" width="9.375" style="96" customWidth="1"/>
    <col min="28" max="28" width="2.50390625" style="96" customWidth="1"/>
    <col min="29" max="29" width="4.00390625" style="96" customWidth="1"/>
    <col min="30" max="30" width="4.25390625" style="96" customWidth="1"/>
    <col min="31" max="16384" width="9.00390625" style="96" customWidth="1"/>
  </cols>
  <sheetData>
    <row r="1" spans="1:29" ht="24.75" customHeight="1" thickBot="1">
      <c r="A1" s="190">
        <v>1</v>
      </c>
      <c r="B1" s="187" t="str">
        <f>VLOOKUP("すみれ-"&amp;A1&amp;"-A",'選手データ（すみれ）'!E:L,4,0)</f>
        <v>大高さおり</v>
      </c>
      <c r="C1" s="188" t="s">
        <v>0</v>
      </c>
      <c r="D1" s="187" t="str">
        <f>VLOOKUP("すみれ-"&amp;A1&amp;"-B",'選手データ（すみれ）'!E:L,4,0)</f>
        <v>千葉裕美</v>
      </c>
      <c r="E1" s="188" t="s">
        <v>1</v>
      </c>
      <c r="F1" s="189" t="str">
        <f>VLOOKUP("すみれ-"&amp;A1&amp;"-A",'選手データ（すみれ）'!E:L,8,0)</f>
        <v>宮城</v>
      </c>
      <c r="G1" s="186" t="s">
        <v>2</v>
      </c>
      <c r="H1" s="89"/>
      <c r="I1" s="90" t="s">
        <v>107</v>
      </c>
      <c r="J1" s="90"/>
      <c r="K1" s="90"/>
      <c r="L1" s="90" t="s">
        <v>107</v>
      </c>
      <c r="O1" s="92"/>
      <c r="P1" s="92"/>
      <c r="Q1" s="93" t="s">
        <v>107</v>
      </c>
      <c r="R1" s="93"/>
      <c r="S1" s="93"/>
      <c r="T1" s="93" t="s">
        <v>107</v>
      </c>
      <c r="U1" s="93" t="s">
        <v>107</v>
      </c>
      <c r="V1" s="94"/>
      <c r="W1" s="187" t="str">
        <f>VLOOKUP("すみれ-"&amp;AC1&amp;"-A",'選手データ（すみれ）'!E:L,4,0)</f>
        <v>上村知栄子</v>
      </c>
      <c r="X1" s="188" t="s">
        <v>0</v>
      </c>
      <c r="Y1" s="187" t="str">
        <f>VLOOKUP("すみれ-"&amp;AC1&amp;"-B",'選手データ（すみれ）'!E:L,4,0)</f>
        <v>宮﨑由佳子</v>
      </c>
      <c r="Z1" s="188" t="s">
        <v>1</v>
      </c>
      <c r="AA1" s="95" t="str">
        <f>VLOOKUP("すみれ-"&amp;AC1&amp;"-A",'選手データ（すみれ）'!E:L,8,0)</f>
        <v>和歌山</v>
      </c>
      <c r="AB1" s="186" t="s">
        <v>2</v>
      </c>
      <c r="AC1" s="190">
        <v>10</v>
      </c>
    </row>
    <row r="2" spans="1:29" ht="24.75" customHeight="1" thickTop="1">
      <c r="A2" s="190"/>
      <c r="B2" s="187"/>
      <c r="C2" s="188"/>
      <c r="D2" s="187"/>
      <c r="E2" s="188"/>
      <c r="F2" s="189">
        <f>IF(VLOOKUP("すみれ-"&amp;A1&amp;"-B",'選手データ（すみれ）'!E:L,8,0)=F1,"",VLOOKUP("すみれ-"&amp;A1&amp;"-B",'選手データ（すみれ）'!E:L,8,0))</f>
      </c>
      <c r="G2" s="186"/>
      <c r="H2" s="89"/>
      <c r="I2" s="97"/>
      <c r="J2" s="98"/>
      <c r="K2" s="98"/>
      <c r="L2" s="99"/>
      <c r="M2" s="98"/>
      <c r="O2" s="92"/>
      <c r="P2" s="100"/>
      <c r="Q2" s="92"/>
      <c r="R2" s="92"/>
      <c r="S2" s="92"/>
      <c r="T2" s="101"/>
      <c r="U2" s="101"/>
      <c r="V2" s="94"/>
      <c r="W2" s="187"/>
      <c r="X2" s="188"/>
      <c r="Y2" s="187"/>
      <c r="Z2" s="188"/>
      <c r="AA2" s="102" t="str">
        <f>IF(VLOOKUP("すみれ-"&amp;AC1&amp;"-B",'選手データ（すみれ）'!E:L,8,0)=AA1,"",VLOOKUP("すみれ-"&amp;AC1&amp;"-B",'選手データ（すみれ）'!E:L,8,0))</f>
        <v>大阪</v>
      </c>
      <c r="AB2" s="186"/>
      <c r="AC2" s="190"/>
    </row>
    <row r="3" spans="1:29" ht="24.75" customHeight="1" thickBot="1">
      <c r="A3" s="190">
        <v>2</v>
      </c>
      <c r="B3" s="187" t="str">
        <f>VLOOKUP("すみれ-"&amp;A3&amp;"-A",'選手データ（すみれ）'!E:L,4,0)</f>
        <v>森脇美咲子</v>
      </c>
      <c r="C3" s="188" t="s">
        <v>0</v>
      </c>
      <c r="D3" s="187" t="str">
        <f>VLOOKUP("すみれ-"&amp;A3&amp;"-B",'選手データ（すみれ）'!E:L,4,0)</f>
        <v>三浦里美</v>
      </c>
      <c r="E3" s="188" t="s">
        <v>1</v>
      </c>
      <c r="F3" s="189" t="str">
        <f>VLOOKUP("すみれ-"&amp;A3&amp;"-A",'選手データ（すみれ）'!E:L,8,0)</f>
        <v>鳥取</v>
      </c>
      <c r="G3" s="186" t="s">
        <v>2</v>
      </c>
      <c r="H3" s="89"/>
      <c r="I3" s="103"/>
      <c r="J3" s="104">
        <v>0</v>
      </c>
      <c r="K3" s="121"/>
      <c r="L3" s="194"/>
      <c r="M3" s="106">
        <v>0</v>
      </c>
      <c r="N3" s="107"/>
      <c r="O3" s="92"/>
      <c r="P3" s="100"/>
      <c r="Q3" s="108"/>
      <c r="R3" s="108" t="s">
        <v>107</v>
      </c>
      <c r="S3" s="109">
        <v>1</v>
      </c>
      <c r="T3" s="110"/>
      <c r="U3" s="110"/>
      <c r="V3" s="94"/>
      <c r="W3" s="187" t="str">
        <f>VLOOKUP("すみれ-"&amp;AC3&amp;"-A",'選手データ（すみれ）'!E:L,4,0)</f>
        <v>吉川理恵</v>
      </c>
      <c r="X3" s="188" t="s">
        <v>0</v>
      </c>
      <c r="Y3" s="187" t="str">
        <f>VLOOKUP("すみれ-"&amp;AC3&amp;"-B",'選手データ（すみれ）'!E:L,4,0)</f>
        <v>平林京子</v>
      </c>
      <c r="Z3" s="188" t="s">
        <v>1</v>
      </c>
      <c r="AA3" s="189" t="str">
        <f>VLOOKUP("すみれ-"&amp;AC3&amp;"-A",'選手データ（すみれ）'!E:L,8,0)</f>
        <v>鳥取</v>
      </c>
      <c r="AB3" s="186" t="s">
        <v>2</v>
      </c>
      <c r="AC3" s="190">
        <v>11</v>
      </c>
    </row>
    <row r="4" spans="1:29" ht="24.75" customHeight="1" thickBot="1" thickTop="1">
      <c r="A4" s="190"/>
      <c r="B4" s="187"/>
      <c r="C4" s="188"/>
      <c r="D4" s="187"/>
      <c r="E4" s="188"/>
      <c r="F4" s="189">
        <f>IF(VLOOKUP("すみれ-"&amp;A3&amp;"-B",'選手データ（すみれ）'!E:L,8,0)=F3,"",VLOOKUP("すみれ-"&amp;A3&amp;"-B",'選手データ（すみれ）'!E:L,8,0))</f>
      </c>
      <c r="G4" s="186"/>
      <c r="H4" s="89"/>
      <c r="I4" s="111">
        <v>0</v>
      </c>
      <c r="J4" s="112"/>
      <c r="K4" s="195"/>
      <c r="L4" s="98"/>
      <c r="M4" s="124"/>
      <c r="N4" s="124"/>
      <c r="O4" s="116"/>
      <c r="P4" s="100" t="s">
        <v>107</v>
      </c>
      <c r="Q4" s="117"/>
      <c r="R4" s="101"/>
      <c r="S4" s="118"/>
      <c r="T4" s="118"/>
      <c r="U4" s="119">
        <v>0</v>
      </c>
      <c r="V4" s="94"/>
      <c r="W4" s="187"/>
      <c r="X4" s="188"/>
      <c r="Y4" s="187"/>
      <c r="Z4" s="188"/>
      <c r="AA4" s="189">
        <f>IF(VLOOKUP("すみれ-"&amp;AC3&amp;"-B",'選手データ（すみれ）'!E:L,8,0)=AA3,"",VLOOKUP("すみれ-"&amp;AC3&amp;"-B",'選手データ（すみれ）'!E:L,8,0))</f>
      </c>
      <c r="AB4" s="186"/>
      <c r="AC4" s="190"/>
    </row>
    <row r="5" spans="1:29" ht="24.75" customHeight="1" thickTop="1">
      <c r="A5" s="190">
        <v>3</v>
      </c>
      <c r="B5" s="187" t="str">
        <f>VLOOKUP("すみれ-"&amp;A5&amp;"-A",'選手データ（すみれ）'!E:L,4,0)</f>
        <v>矢野恵子</v>
      </c>
      <c r="C5" s="188" t="s">
        <v>0</v>
      </c>
      <c r="D5" s="187" t="str">
        <f>VLOOKUP("すみれ-"&amp;A5&amp;"-B",'選手データ（すみれ）'!E:L,4,0)</f>
        <v>藤家美衣</v>
      </c>
      <c r="E5" s="188" t="s">
        <v>1</v>
      </c>
      <c r="F5" s="120" t="str">
        <f>VLOOKUP("すみれ-"&amp;A5&amp;"-A",'選手データ（すみれ）'!E:L,8,0)</f>
        <v>山口</v>
      </c>
      <c r="G5" s="186" t="s">
        <v>2</v>
      </c>
      <c r="H5" s="89"/>
      <c r="I5" s="121"/>
      <c r="J5" s="121"/>
      <c r="K5" s="122"/>
      <c r="L5" s="123"/>
      <c r="M5" s="124"/>
      <c r="N5" s="124"/>
      <c r="O5" s="100"/>
      <c r="P5" s="125"/>
      <c r="Q5" s="129"/>
      <c r="R5" s="110"/>
      <c r="S5" s="110"/>
      <c r="T5" s="110"/>
      <c r="U5" s="109">
        <v>2</v>
      </c>
      <c r="V5" s="94"/>
      <c r="W5" s="187" t="str">
        <f>VLOOKUP("すみれ-"&amp;AC5&amp;"-A",'選手データ（すみれ）'!E:L,4,0)</f>
        <v>門脇直美</v>
      </c>
      <c r="X5" s="188" t="s">
        <v>0</v>
      </c>
      <c r="Y5" s="187" t="str">
        <f>VLOOKUP("すみれ-"&amp;AC5&amp;"-B",'選手データ（すみれ）'!E:L,4,0)</f>
        <v>大屋瑠美</v>
      </c>
      <c r="Z5" s="188" t="s">
        <v>1</v>
      </c>
      <c r="AA5" s="189" t="str">
        <f>VLOOKUP("すみれ-"&amp;AC5&amp;"-A",'選手データ（すみれ）'!E:L,8,0)</f>
        <v>島根</v>
      </c>
      <c r="AB5" s="186" t="s">
        <v>2</v>
      </c>
      <c r="AC5" s="190">
        <v>12</v>
      </c>
    </row>
    <row r="6" spans="1:29" ht="24.75" customHeight="1">
      <c r="A6" s="190"/>
      <c r="B6" s="187"/>
      <c r="C6" s="188"/>
      <c r="D6" s="187"/>
      <c r="E6" s="188"/>
      <c r="F6" s="126" t="str">
        <f>IF(VLOOKUP("すみれ-"&amp;A5&amp;"-B",'選手データ（すみれ）'!E:L,8,0)=F5,"",VLOOKUP("すみれ-"&amp;A5&amp;"-B",'選手データ（すみれ）'!E:L,8,0))</f>
        <v>群馬</v>
      </c>
      <c r="G6" s="186"/>
      <c r="H6" s="89"/>
      <c r="I6" s="98"/>
      <c r="J6" s="127" t="s">
        <v>107</v>
      </c>
      <c r="K6" s="127"/>
      <c r="L6" s="111">
        <v>1</v>
      </c>
      <c r="M6" s="98"/>
      <c r="N6" s="124"/>
      <c r="O6" s="100"/>
      <c r="P6" s="92"/>
      <c r="Q6" s="101"/>
      <c r="R6" s="119">
        <v>2</v>
      </c>
      <c r="S6" s="118"/>
      <c r="T6" s="119">
        <v>1</v>
      </c>
      <c r="U6" s="118"/>
      <c r="V6" s="94"/>
      <c r="W6" s="187"/>
      <c r="X6" s="188"/>
      <c r="Y6" s="187"/>
      <c r="Z6" s="188"/>
      <c r="AA6" s="189">
        <f>IF(VLOOKUP("すみれ-"&amp;AC5&amp;"-B",'選手データ（すみれ）'!E:L,8,0)=AA5,"",VLOOKUP("すみれ-"&amp;AC5&amp;"-B",'選手データ（すみれ）'!E:L,8,0))</f>
      </c>
      <c r="AB6" s="186"/>
      <c r="AC6" s="190"/>
    </row>
    <row r="7" spans="1:30" ht="24.75" customHeight="1" thickBot="1">
      <c r="A7" s="190">
        <v>4</v>
      </c>
      <c r="B7" s="187" t="str">
        <f>VLOOKUP("すみれ-"&amp;A7&amp;"-A",'選手データ（すみれ）'!E:L,4,0)</f>
        <v>福田淳子</v>
      </c>
      <c r="C7" s="188" t="s">
        <v>0</v>
      </c>
      <c r="D7" s="187" t="str">
        <f>VLOOKUP("すみれ-"&amp;A7&amp;"-B",'選手データ（すみれ）'!E:L,4,0)</f>
        <v>横井恵美子</v>
      </c>
      <c r="E7" s="188" t="s">
        <v>1</v>
      </c>
      <c r="F7" s="189" t="str">
        <f>VLOOKUP("すみれ-"&amp;A7&amp;"-A",'選手データ（すみれ）'!E:L,8,0)</f>
        <v>香川</v>
      </c>
      <c r="G7" s="186" t="s">
        <v>2</v>
      </c>
      <c r="H7" s="89"/>
      <c r="I7" s="90" t="s">
        <v>107</v>
      </c>
      <c r="J7" s="90"/>
      <c r="K7" s="90" t="s">
        <v>107</v>
      </c>
      <c r="L7" s="98"/>
      <c r="N7" s="124"/>
      <c r="O7" s="100"/>
      <c r="P7" s="92"/>
      <c r="Q7" s="129"/>
      <c r="R7" s="108"/>
      <c r="S7" s="129"/>
      <c r="T7" s="108"/>
      <c r="U7" s="129"/>
      <c r="V7" s="94"/>
      <c r="W7" s="187" t="str">
        <f>VLOOKUP("すみれ-"&amp;AC7&amp;"-A",'選手データ（すみれ）'!E:L,4,0)</f>
        <v>峯久あや</v>
      </c>
      <c r="X7" s="188" t="s">
        <v>0</v>
      </c>
      <c r="Y7" s="187" t="str">
        <f>VLOOKUP("すみれ-"&amp;AC7&amp;"-B",'選手データ（すみれ）'!E:L,4,0)</f>
        <v>伊加恭子</v>
      </c>
      <c r="Z7" s="188" t="s">
        <v>1</v>
      </c>
      <c r="AA7" s="189" t="str">
        <f>VLOOKUP("すみれ-"&amp;AC7&amp;"-A",'選手データ（すみれ）'!E:L,8,0)</f>
        <v>香川</v>
      </c>
      <c r="AB7" s="186" t="s">
        <v>2</v>
      </c>
      <c r="AC7" s="190">
        <v>13</v>
      </c>
      <c r="AD7" s="130"/>
    </row>
    <row r="8" spans="1:30" ht="24.75" customHeight="1" thickTop="1">
      <c r="A8" s="190"/>
      <c r="B8" s="187"/>
      <c r="C8" s="188"/>
      <c r="D8" s="187"/>
      <c r="E8" s="188"/>
      <c r="F8" s="189">
        <f>IF(VLOOKUP("すみれ-"&amp;A7&amp;"-B",'選手データ（すみれ）'!E:L,8,0)=F7,"",VLOOKUP("すみれ-"&amp;A7&amp;"-B",'選手データ（すみれ）'!E:L,8,0))</f>
      </c>
      <c r="G8" s="186"/>
      <c r="H8" s="89"/>
      <c r="I8" s="98"/>
      <c r="J8" s="124"/>
      <c r="K8" s="99"/>
      <c r="L8" s="98"/>
      <c r="N8" s="124"/>
      <c r="O8" s="100"/>
      <c r="P8" s="92"/>
      <c r="Q8" s="119">
        <v>1</v>
      </c>
      <c r="R8" s="92"/>
      <c r="S8" s="131" t="s">
        <v>107</v>
      </c>
      <c r="T8" s="131"/>
      <c r="U8" s="131" t="s">
        <v>107</v>
      </c>
      <c r="V8" s="94"/>
      <c r="W8" s="187"/>
      <c r="X8" s="188"/>
      <c r="Y8" s="187"/>
      <c r="Z8" s="188"/>
      <c r="AA8" s="189"/>
      <c r="AB8" s="186"/>
      <c r="AC8" s="190"/>
      <c r="AD8" s="130"/>
    </row>
    <row r="9" spans="1:30" ht="24.75" customHeight="1" thickBot="1">
      <c r="A9" s="190">
        <v>5</v>
      </c>
      <c r="B9" s="187" t="str">
        <f>VLOOKUP("すみれ-"&amp;A9&amp;"-A",'選手データ（すみれ）'!E:L,4,0)</f>
        <v>星野祐子</v>
      </c>
      <c r="C9" s="188" t="s">
        <v>0</v>
      </c>
      <c r="D9" s="187" t="str">
        <f>VLOOKUP("すみれ-"&amp;A9&amp;"-B",'選手データ（すみれ）'!E:L,4,0)</f>
        <v>小谷夏子</v>
      </c>
      <c r="E9" s="188" t="s">
        <v>1</v>
      </c>
      <c r="F9" s="189" t="str">
        <f>VLOOKUP("すみれ-"&amp;A9&amp;"-A",'選手データ（すみれ）'!E:L,8,0)</f>
        <v>鳥取</v>
      </c>
      <c r="G9" s="186" t="s">
        <v>2</v>
      </c>
      <c r="H9" s="89"/>
      <c r="I9" s="104"/>
      <c r="J9" s="132">
        <v>1</v>
      </c>
      <c r="K9" s="105"/>
      <c r="L9" s="133" t="s">
        <v>107</v>
      </c>
      <c r="M9" s="192">
        <v>2</v>
      </c>
      <c r="N9" s="129"/>
      <c r="O9" s="134"/>
      <c r="P9" s="193" t="s">
        <v>107</v>
      </c>
      <c r="Q9" s="92"/>
      <c r="R9" s="92"/>
      <c r="S9" s="92"/>
      <c r="T9" s="92"/>
      <c r="U9" s="92"/>
      <c r="V9" s="94"/>
      <c r="W9" s="187"/>
      <c r="X9" s="188"/>
      <c r="Y9" s="187"/>
      <c r="Z9" s="188"/>
      <c r="AA9" s="187"/>
      <c r="AB9" s="186"/>
      <c r="AC9" s="130"/>
      <c r="AD9" s="130"/>
    </row>
    <row r="10" spans="1:30" ht="24.75" customHeight="1" thickTop="1">
      <c r="A10" s="190"/>
      <c r="B10" s="187"/>
      <c r="C10" s="188"/>
      <c r="D10" s="187"/>
      <c r="E10" s="188"/>
      <c r="F10" s="189">
        <f>IF(VLOOKUP("すみれ-"&amp;A9&amp;"-B",'選手データ（すみれ）'!E:L,8,0)=F9,"",VLOOKUP("すみれ-"&amp;A9&amp;"-B",'選手データ（すみれ）'!E:L,8,0))</f>
      </c>
      <c r="G10" s="186"/>
      <c r="H10" s="89"/>
      <c r="I10" s="111">
        <v>1</v>
      </c>
      <c r="J10" s="114"/>
      <c r="K10" s="115"/>
      <c r="L10" s="135"/>
      <c r="M10" s="192"/>
      <c r="N10" s="136"/>
      <c r="O10" s="125"/>
      <c r="P10" s="193"/>
      <c r="Q10" s="92"/>
      <c r="R10" s="92"/>
      <c r="S10" s="92"/>
      <c r="T10" s="92"/>
      <c r="U10" s="92"/>
      <c r="V10" s="94"/>
      <c r="W10" s="187"/>
      <c r="X10" s="188"/>
      <c r="Y10" s="187"/>
      <c r="Z10" s="188"/>
      <c r="AA10" s="191"/>
      <c r="AB10" s="186"/>
      <c r="AC10" s="130"/>
      <c r="AD10" s="130"/>
    </row>
    <row r="11" spans="1:30" ht="24.75" customHeight="1" thickBot="1">
      <c r="A11" s="190">
        <v>6</v>
      </c>
      <c r="B11" s="187" t="str">
        <f>VLOOKUP("すみれ-"&amp;A11&amp;"-A",'選手データ（すみれ）'!E:L,4,0)</f>
        <v>田辺昭子</v>
      </c>
      <c r="C11" s="188" t="s">
        <v>0</v>
      </c>
      <c r="D11" s="187" t="str">
        <f>VLOOKUP("すみれ-"&amp;A11&amp;"-B",'選手データ（すみれ）'!E:L,4,0)</f>
        <v>兼田桃子</v>
      </c>
      <c r="E11" s="188" t="s">
        <v>1</v>
      </c>
      <c r="F11" s="189" t="str">
        <f>VLOOKUP("すみれ-"&amp;A11&amp;"-A",'選手データ（すみれ）'!E:L,8,0)</f>
        <v>東京</v>
      </c>
      <c r="G11" s="186" t="s">
        <v>2</v>
      </c>
      <c r="H11" s="89"/>
      <c r="I11" s="121"/>
      <c r="J11" s="121"/>
      <c r="K11" s="150"/>
      <c r="L11" s="138"/>
      <c r="M11" s="139"/>
      <c r="N11" s="134"/>
      <c r="O11" s="92"/>
      <c r="P11" s="101"/>
      <c r="Q11" s="93" t="s">
        <v>107</v>
      </c>
      <c r="R11" s="93"/>
      <c r="S11" s="93"/>
      <c r="T11" s="93" t="s">
        <v>107</v>
      </c>
      <c r="U11" s="93" t="s">
        <v>107</v>
      </c>
      <c r="V11" s="94"/>
      <c r="W11" s="187" t="str">
        <f>VLOOKUP("すみれ-"&amp;AC11&amp;"-A",'選手データ（すみれ）'!E:L,4,0)</f>
        <v>辻　　美樹</v>
      </c>
      <c r="X11" s="188" t="s">
        <v>0</v>
      </c>
      <c r="Y11" s="187" t="str">
        <f>VLOOKUP("すみれ-"&amp;AC11&amp;"-B",'選手データ（すみれ）'!E:L,4,0)</f>
        <v>松川のぞみ</v>
      </c>
      <c r="Z11" s="188" t="s">
        <v>1</v>
      </c>
      <c r="AA11" s="189" t="str">
        <f>VLOOKUP("すみれ-"&amp;AC11&amp;"-A",'選手データ（すみれ）'!E:L,8,0)</f>
        <v>兵庫</v>
      </c>
      <c r="AB11" s="186" t="s">
        <v>2</v>
      </c>
      <c r="AC11" s="190">
        <v>14</v>
      </c>
      <c r="AD11" s="130"/>
    </row>
    <row r="12" spans="1:30" ht="24.75" customHeight="1" thickBot="1" thickTop="1">
      <c r="A12" s="190"/>
      <c r="B12" s="187"/>
      <c r="C12" s="188"/>
      <c r="D12" s="187"/>
      <c r="E12" s="188"/>
      <c r="F12" s="189">
        <f>IF(VLOOKUP("すみれ-"&amp;A11&amp;"-B",'選手データ（すみれ）'!E:L,8,0)=F11,"",VLOOKUP("すみれ-"&amp;A11&amp;"-B",'選手データ（すみれ）'!E:L,8,0))</f>
      </c>
      <c r="G12" s="186"/>
      <c r="H12" s="89"/>
      <c r="I12" s="98"/>
      <c r="J12" s="127" t="s">
        <v>107</v>
      </c>
      <c r="K12" s="111">
        <v>1</v>
      </c>
      <c r="L12" s="134"/>
      <c r="M12" s="140"/>
      <c r="N12" s="134"/>
      <c r="O12" s="92"/>
      <c r="P12" s="141"/>
      <c r="Q12" s="92"/>
      <c r="R12" s="92"/>
      <c r="S12" s="92"/>
      <c r="T12" s="101"/>
      <c r="U12" s="101"/>
      <c r="V12" s="94"/>
      <c r="W12" s="187"/>
      <c r="X12" s="188"/>
      <c r="Y12" s="187"/>
      <c r="Z12" s="188"/>
      <c r="AA12" s="189">
        <f>IF(VLOOKUP("すみれ-"&amp;AC11&amp;"-B",'選手データ（すみれ）'!E:L,8,0)=AA11,"",VLOOKUP("すみれ-"&amp;AC11&amp;"-B",'選手データ（すみれ）'!E:L,8,0))</f>
      </c>
      <c r="AB12" s="186"/>
      <c r="AC12" s="190"/>
      <c r="AD12" s="130"/>
    </row>
    <row r="13" spans="1:29" ht="24.75" customHeight="1" thickBot="1" thickTop="1">
      <c r="A13" s="190">
        <v>7</v>
      </c>
      <c r="B13" s="187" t="str">
        <f>VLOOKUP("すみれ-"&amp;A13&amp;"-A",'選手データ（すみれ）'!E:L,4,0)</f>
        <v>池杉智子</v>
      </c>
      <c r="C13" s="188" t="s">
        <v>0</v>
      </c>
      <c r="D13" s="187" t="str">
        <f>VLOOKUP("すみれ-"&amp;A13&amp;"-B",'選手データ（すみれ）'!E:L,4,0)</f>
        <v>前田千里</v>
      </c>
      <c r="E13" s="188" t="s">
        <v>1</v>
      </c>
      <c r="F13" s="189" t="str">
        <f>VLOOKUP("すみれ-"&amp;A13&amp;"-A",'選手データ（すみれ）'!E:L,8,0)</f>
        <v>京都</v>
      </c>
      <c r="G13" s="186" t="s">
        <v>2</v>
      </c>
      <c r="H13" s="89"/>
      <c r="I13" s="90" t="s">
        <v>107</v>
      </c>
      <c r="J13" s="90"/>
      <c r="K13" s="90" t="s">
        <v>107</v>
      </c>
      <c r="L13" s="98"/>
      <c r="M13" s="142" t="s">
        <v>107</v>
      </c>
      <c r="N13" s="143"/>
      <c r="O13" s="92"/>
      <c r="P13" s="141"/>
      <c r="Q13" s="108"/>
      <c r="R13" s="109">
        <v>0</v>
      </c>
      <c r="S13" s="109">
        <v>1</v>
      </c>
      <c r="T13" s="129"/>
      <c r="U13" s="129"/>
      <c r="V13" s="94"/>
      <c r="W13" s="187" t="str">
        <f>VLOOKUP("すみれ-"&amp;AC13&amp;"-A",'選手データ（すみれ）'!E:L,4,0)</f>
        <v>野間雅子</v>
      </c>
      <c r="X13" s="188" t="s">
        <v>0</v>
      </c>
      <c r="Y13" s="187" t="str">
        <f>VLOOKUP("すみれ-"&amp;AC13&amp;"-B",'選手データ（すみれ）'!E:L,4,0)</f>
        <v>都田直子</v>
      </c>
      <c r="Z13" s="188" t="s">
        <v>1</v>
      </c>
      <c r="AA13" s="189" t="str">
        <f>VLOOKUP("すみれ-"&amp;AC13&amp;"-A",'選手データ（すみれ）'!E:L,8,0)</f>
        <v>鳥取</v>
      </c>
      <c r="AB13" s="186" t="s">
        <v>2</v>
      </c>
      <c r="AC13" s="190">
        <v>15</v>
      </c>
    </row>
    <row r="14" spans="1:29" ht="24.75" customHeight="1" thickBot="1" thickTop="1">
      <c r="A14" s="190"/>
      <c r="B14" s="187"/>
      <c r="C14" s="188"/>
      <c r="D14" s="187"/>
      <c r="E14" s="188"/>
      <c r="F14" s="189">
        <f>IF(VLOOKUP("すみれ-"&amp;A13&amp;"-B",'選手データ（すみれ）'!E:L,8,0)=F13,"",VLOOKUP("すみれ-"&amp;A13&amp;"-B",'選手データ（すみれ）'!E:L,8,0))</f>
      </c>
      <c r="G14" s="186"/>
      <c r="H14" s="89"/>
      <c r="I14" s="98"/>
      <c r="J14" s="124"/>
      <c r="K14" s="99"/>
      <c r="L14" s="98"/>
      <c r="M14" s="124"/>
      <c r="N14" s="134"/>
      <c r="O14" s="92"/>
      <c r="P14" s="141"/>
      <c r="Q14" s="92"/>
      <c r="R14" s="149"/>
      <c r="S14" s="149"/>
      <c r="T14" s="101"/>
      <c r="U14" s="131">
        <v>0</v>
      </c>
      <c r="V14" s="94"/>
      <c r="W14" s="187"/>
      <c r="X14" s="188"/>
      <c r="Y14" s="187"/>
      <c r="Z14" s="188"/>
      <c r="AA14" s="189">
        <f>IF(VLOOKUP("すみれ-"&amp;AC13&amp;"-B",'選手データ（すみれ）'!E:L,8,0)=AA13,"",VLOOKUP("すみれ-"&amp;AC13&amp;"-B",'選手データ（すみれ）'!E:L,8,0))</f>
      </c>
      <c r="AB14" s="186"/>
      <c r="AC14" s="190"/>
    </row>
    <row r="15" spans="1:29" ht="24.75" customHeight="1" thickBot="1" thickTop="1">
      <c r="A15" s="190">
        <v>8</v>
      </c>
      <c r="B15" s="187" t="str">
        <f>VLOOKUP("すみれ-"&amp;A15&amp;"-A",'選手データ（すみれ）'!E:L,4,0)</f>
        <v>矢田浩子</v>
      </c>
      <c r="C15" s="188" t="s">
        <v>0</v>
      </c>
      <c r="D15" s="187" t="str">
        <f>VLOOKUP("すみれ-"&amp;A15&amp;"-B",'選手データ（すみれ）'!E:L,4,0)</f>
        <v>横木美保</v>
      </c>
      <c r="E15" s="188" t="s">
        <v>1</v>
      </c>
      <c r="F15" s="189" t="str">
        <f>VLOOKUP("すみれ-"&amp;A15&amp;"-A",'選手データ（すみれ）'!E:L,8,0)</f>
        <v>島根</v>
      </c>
      <c r="G15" s="186" t="s">
        <v>2</v>
      </c>
      <c r="H15" s="89"/>
      <c r="I15" s="104"/>
      <c r="J15" s="132">
        <v>0</v>
      </c>
      <c r="K15" s="105"/>
      <c r="L15" s="145"/>
      <c r="M15" s="124"/>
      <c r="N15" s="134"/>
      <c r="O15" s="146"/>
      <c r="P15" s="147">
        <v>2</v>
      </c>
      <c r="Q15" s="129"/>
      <c r="R15" s="129"/>
      <c r="S15" s="129"/>
      <c r="T15" s="129"/>
      <c r="U15" s="108" t="s">
        <v>107</v>
      </c>
      <c r="V15" s="94"/>
      <c r="W15" s="187" t="str">
        <f>VLOOKUP("すみれ-"&amp;AC15&amp;"-A",'選手データ（すみれ）'!E:L,4,0)</f>
        <v>大谷美佐</v>
      </c>
      <c r="X15" s="188" t="s">
        <v>0</v>
      </c>
      <c r="Y15" s="187" t="str">
        <f>VLOOKUP("すみれ-変更"&amp;AC15&amp;"-B",'選手データ（すみれ）'!E:L,4,0)</f>
        <v>岩朝　由美</v>
      </c>
      <c r="Z15" s="188" t="s">
        <v>1</v>
      </c>
      <c r="AA15" s="189" t="str">
        <f>VLOOKUP("すみれ-"&amp;AC15&amp;"-A",'選手データ（すみれ）'!E:L,8,0)</f>
        <v>徳島</v>
      </c>
      <c r="AB15" s="186" t="s">
        <v>2</v>
      </c>
      <c r="AC15" s="190">
        <v>16</v>
      </c>
    </row>
    <row r="16" spans="1:29" ht="24.75" customHeight="1" thickTop="1">
      <c r="A16" s="190"/>
      <c r="B16" s="187"/>
      <c r="C16" s="188"/>
      <c r="D16" s="187"/>
      <c r="E16" s="188"/>
      <c r="F16" s="189">
        <f>IF(VLOOKUP("すみれ-"&amp;A15&amp;"-B",'選手データ（すみれ）'!E:L,8,0)=F15,"",VLOOKUP("すみれ-"&amp;A15&amp;"-B",'選手データ（すみれ）'!E:L,8,0))</f>
      </c>
      <c r="G16" s="186"/>
      <c r="H16" s="89"/>
      <c r="I16" s="111">
        <v>0</v>
      </c>
      <c r="J16" s="114"/>
      <c r="K16" s="115"/>
      <c r="L16" s="148">
        <v>1</v>
      </c>
      <c r="M16" s="146"/>
      <c r="N16" s="134"/>
      <c r="O16" s="92"/>
      <c r="P16" s="92"/>
      <c r="Q16" s="101"/>
      <c r="R16" s="131" t="s">
        <v>107</v>
      </c>
      <c r="S16" s="101"/>
      <c r="T16" s="119">
        <v>2</v>
      </c>
      <c r="U16" s="144"/>
      <c r="V16" s="94"/>
      <c r="W16" s="187"/>
      <c r="X16" s="188"/>
      <c r="Y16" s="187"/>
      <c r="Z16" s="188"/>
      <c r="AA16" s="189">
        <f>IF(VLOOKUP("すみれ-"&amp;AC15&amp;"-B",'選手データ（すみれ）'!E:L,8,0)=AA15,"",VLOOKUP("すみれ-"&amp;AC15&amp;"-B",'選手データ（すみれ）'!E:L,8,0))</f>
      </c>
      <c r="AB16" s="186"/>
      <c r="AC16" s="190"/>
    </row>
    <row r="17" spans="1:29" ht="24.75" customHeight="1">
      <c r="A17" s="190">
        <v>9</v>
      </c>
      <c r="B17" s="187" t="str">
        <f>VLOOKUP("すみれ-"&amp;A17&amp;"-A",'選手データ（すみれ）'!E:L,4,0)</f>
        <v>知久馬寛子</v>
      </c>
      <c r="C17" s="188" t="s">
        <v>0</v>
      </c>
      <c r="D17" s="187" t="str">
        <f>VLOOKUP("すみれ-"&amp;A17&amp;"-B",'選手データ（すみれ）'!E:L,4,0)</f>
        <v>吉田成美</v>
      </c>
      <c r="E17" s="188" t="s">
        <v>1</v>
      </c>
      <c r="F17" s="189" t="str">
        <f>VLOOKUP("すみれ-"&amp;A17&amp;"-A",'選手データ（すみれ）'!E:L,8,0)</f>
        <v>鳥取</v>
      </c>
      <c r="G17" s="186" t="s">
        <v>2</v>
      </c>
      <c r="H17" s="89"/>
      <c r="I17" s="121"/>
      <c r="J17" s="121"/>
      <c r="K17" s="150"/>
      <c r="L17" s="124"/>
      <c r="M17" s="98"/>
      <c r="N17" s="134"/>
      <c r="O17" s="92"/>
      <c r="P17" s="92"/>
      <c r="Q17" s="110"/>
      <c r="R17" s="108"/>
      <c r="S17" s="129"/>
      <c r="T17" s="109"/>
      <c r="U17" s="110"/>
      <c r="V17" s="94"/>
      <c r="W17" s="187" t="str">
        <f>VLOOKUP("すみれ-"&amp;AC17&amp;"-A",'選手データ（すみれ）'!E:L,4,0)</f>
        <v>大谷満子</v>
      </c>
      <c r="X17" s="188" t="s">
        <v>0</v>
      </c>
      <c r="Y17" s="187" t="str">
        <f>VLOOKUP("すみれ-"&amp;AC17&amp;"-B",'選手データ（すみれ）'!E:L,4,0)</f>
        <v>松崎ゆかり</v>
      </c>
      <c r="Z17" s="188" t="s">
        <v>1</v>
      </c>
      <c r="AA17" s="189" t="str">
        <f>VLOOKUP("すみれ-"&amp;AC17&amp;"-A",'選手データ（すみれ）'!E:L,8,0)</f>
        <v>島根</v>
      </c>
      <c r="AB17" s="186" t="s">
        <v>2</v>
      </c>
      <c r="AC17" s="190">
        <v>17</v>
      </c>
    </row>
    <row r="18" spans="1:29" ht="24.75" customHeight="1">
      <c r="A18" s="190"/>
      <c r="B18" s="187"/>
      <c r="C18" s="188"/>
      <c r="D18" s="187"/>
      <c r="E18" s="188"/>
      <c r="F18" s="189">
        <f>IF(VLOOKUP("すみれ-"&amp;A17&amp;"-B",'選手データ（すみれ）'!E:L,8,0)=F17,"",VLOOKUP("すみれ-"&amp;A17&amp;"-B",'選手データ（すみれ）'!E:L,8,0))</f>
      </c>
      <c r="G18" s="186"/>
      <c r="H18" s="89"/>
      <c r="I18" s="98"/>
      <c r="J18" s="127" t="s">
        <v>107</v>
      </c>
      <c r="K18" s="111">
        <v>3</v>
      </c>
      <c r="L18" s="98"/>
      <c r="M18" s="98"/>
      <c r="N18" s="134"/>
      <c r="O18" s="92"/>
      <c r="P18" s="92"/>
      <c r="Q18" s="119">
        <v>1</v>
      </c>
      <c r="R18" s="92"/>
      <c r="S18" s="131" t="s">
        <v>107</v>
      </c>
      <c r="T18" s="128"/>
      <c r="U18" s="119">
        <v>1</v>
      </c>
      <c r="V18" s="94"/>
      <c r="W18" s="187"/>
      <c r="X18" s="188"/>
      <c r="Y18" s="187"/>
      <c r="Z18" s="188"/>
      <c r="AA18" s="189">
        <f>IF(VLOOKUP("すみれ-"&amp;AC17&amp;"-B",'選手データ（すみれ）'!E:L,8,0)=AA17,"",VLOOKUP("すみれ-"&amp;AC17&amp;"-B",'選手データ（すみれ）'!E:L,8,0))</f>
      </c>
      <c r="AB18" s="186"/>
      <c r="AC18" s="190"/>
    </row>
    <row r="19" spans="1:29" ht="18.75" customHeight="1">
      <c r="A19" s="87"/>
      <c r="B19" s="187"/>
      <c r="C19" s="89"/>
      <c r="D19" s="89"/>
      <c r="E19" s="89"/>
      <c r="F19" s="89"/>
      <c r="G19" s="89"/>
      <c r="H19" s="89"/>
      <c r="I19" s="98"/>
      <c r="J19" s="98"/>
      <c r="K19" s="98"/>
      <c r="L19" s="98"/>
      <c r="M19" s="98"/>
      <c r="N19" s="134"/>
      <c r="O19" s="92"/>
      <c r="P19" s="92"/>
      <c r="Q19" s="92"/>
      <c r="R19" s="92"/>
      <c r="S19" s="92"/>
      <c r="T19" s="92"/>
      <c r="U19" s="92"/>
      <c r="V19" s="94"/>
      <c r="W19" s="187"/>
      <c r="X19" s="186"/>
      <c r="Y19" s="187"/>
      <c r="Z19" s="186"/>
      <c r="AA19" s="151"/>
      <c r="AB19" s="186"/>
      <c r="AC19" s="87"/>
    </row>
    <row r="20" spans="2:28" ht="13.5" customHeight="1">
      <c r="B20" s="187"/>
      <c r="J20" s="98"/>
      <c r="K20" s="98"/>
      <c r="M20" s="98"/>
      <c r="N20" s="134"/>
      <c r="O20" s="92"/>
      <c r="P20" s="92"/>
      <c r="V20" s="94"/>
      <c r="W20" s="187"/>
      <c r="X20" s="186"/>
      <c r="Y20" s="187"/>
      <c r="Z20" s="186"/>
      <c r="AA20" s="151"/>
      <c r="AB20" s="186"/>
    </row>
    <row r="21" spans="2:28" ht="13.5" customHeight="1">
      <c r="B21" s="187"/>
      <c r="C21" s="130"/>
      <c r="D21" s="130"/>
      <c r="E21" s="130"/>
      <c r="F21" s="130"/>
      <c r="G21" s="130"/>
      <c r="H21" s="130"/>
      <c r="M21" s="98"/>
      <c r="N21" s="134"/>
      <c r="O21" s="92"/>
      <c r="P21" s="92"/>
      <c r="V21" s="94"/>
      <c r="W21" s="187"/>
      <c r="X21" s="186"/>
      <c r="Y21" s="187"/>
      <c r="Z21" s="186"/>
      <c r="AA21" s="187"/>
      <c r="AB21" s="186"/>
    </row>
    <row r="22" spans="2:28" ht="13.5" customHeight="1">
      <c r="B22" s="187"/>
      <c r="C22" s="130"/>
      <c r="D22" s="130"/>
      <c r="E22" s="130"/>
      <c r="F22" s="130"/>
      <c r="G22" s="130"/>
      <c r="H22" s="130"/>
      <c r="W22" s="187"/>
      <c r="X22" s="186"/>
      <c r="Y22" s="187"/>
      <c r="Z22" s="186"/>
      <c r="AA22" s="187"/>
      <c r="AB22" s="186"/>
    </row>
    <row r="23" spans="2:28" ht="13.5" customHeight="1">
      <c r="B23" s="187"/>
      <c r="O23" s="92"/>
      <c r="P23" s="92"/>
      <c r="W23" s="187"/>
      <c r="X23" s="186"/>
      <c r="Y23" s="187"/>
      <c r="Z23" s="186"/>
      <c r="AA23" s="187"/>
      <c r="AB23" s="186"/>
    </row>
    <row r="24" spans="1:28" ht="13.5" customHeight="1">
      <c r="A24" s="96" t="s">
        <v>3</v>
      </c>
      <c r="B24" s="187"/>
      <c r="O24" s="92"/>
      <c r="W24" s="187"/>
      <c r="X24" s="186"/>
      <c r="Y24" s="187"/>
      <c r="Z24" s="186"/>
      <c r="AA24" s="187"/>
      <c r="AB24" s="186"/>
    </row>
    <row r="25" spans="2:28" ht="13.5" customHeight="1">
      <c r="B25" s="187"/>
      <c r="N25" s="98"/>
      <c r="O25" s="92"/>
      <c r="W25" s="187"/>
      <c r="X25" s="186"/>
      <c r="Y25" s="187"/>
      <c r="Z25" s="186"/>
      <c r="AA25" s="187"/>
      <c r="AB25" s="186"/>
    </row>
    <row r="26" spans="2:28" ht="13.5" customHeight="1">
      <c r="B26" s="187"/>
      <c r="C26" s="153"/>
      <c r="D26" s="153"/>
      <c r="E26" s="153"/>
      <c r="F26" s="153"/>
      <c r="G26" s="153"/>
      <c r="H26" s="153"/>
      <c r="I26" s="98"/>
      <c r="J26" s="98"/>
      <c r="K26" s="98"/>
      <c r="L26" s="98"/>
      <c r="N26" s="98"/>
      <c r="O26" s="92"/>
      <c r="W26" s="187"/>
      <c r="X26" s="186"/>
      <c r="Y26" s="187"/>
      <c r="Z26" s="186"/>
      <c r="AA26" s="187"/>
      <c r="AB26" s="186"/>
    </row>
    <row r="27" spans="2:29" ht="13.5" customHeight="1">
      <c r="B27" s="187"/>
      <c r="L27" s="98"/>
      <c r="N27" s="98"/>
      <c r="O27" s="92"/>
      <c r="P27" s="92"/>
      <c r="Q27" s="92"/>
      <c r="R27" s="92"/>
      <c r="S27" s="92"/>
      <c r="T27" s="92"/>
      <c r="U27" s="92"/>
      <c r="W27" s="187"/>
      <c r="X27" s="186"/>
      <c r="Y27" s="187"/>
      <c r="Z27" s="186"/>
      <c r="AA27" s="187"/>
      <c r="AB27" s="186"/>
      <c r="AC27" s="130"/>
    </row>
    <row r="28" spans="2:29" ht="13.5" customHeight="1">
      <c r="B28" s="187"/>
      <c r="N28" s="98"/>
      <c r="O28" s="92"/>
      <c r="P28" s="92"/>
      <c r="Q28" s="92"/>
      <c r="R28" s="92"/>
      <c r="S28" s="92"/>
      <c r="T28" s="92"/>
      <c r="U28" s="92"/>
      <c r="W28" s="187"/>
      <c r="X28" s="186"/>
      <c r="Y28" s="187"/>
      <c r="Z28" s="186"/>
      <c r="AA28" s="187"/>
      <c r="AB28" s="186"/>
      <c r="AC28" s="130"/>
    </row>
    <row r="29" spans="2:28" ht="17.25">
      <c r="B29" s="187"/>
      <c r="W29" s="187"/>
      <c r="X29" s="186"/>
      <c r="Y29" s="187"/>
      <c r="Z29" s="186"/>
      <c r="AA29" s="151"/>
      <c r="AB29" s="186"/>
    </row>
    <row r="30" spans="2:28" ht="17.25">
      <c r="B30" s="187"/>
      <c r="W30" s="187"/>
      <c r="X30" s="186"/>
      <c r="Y30" s="187"/>
      <c r="Z30" s="186"/>
      <c r="AA30" s="151"/>
      <c r="AB30" s="186"/>
    </row>
    <row r="31" spans="2:28" ht="17.25">
      <c r="B31" s="187"/>
      <c r="W31" s="187"/>
      <c r="X31" s="186"/>
      <c r="Y31" s="187"/>
      <c r="Z31" s="186"/>
      <c r="AA31" s="187"/>
      <c r="AB31" s="186"/>
    </row>
    <row r="32" spans="2:28" ht="17.25">
      <c r="B32" s="187"/>
      <c r="W32" s="187"/>
      <c r="X32" s="186"/>
      <c r="Y32" s="187"/>
      <c r="Z32" s="186"/>
      <c r="AA32" s="187"/>
      <c r="AB32" s="186"/>
    </row>
    <row r="33" spans="2:28" ht="17.25">
      <c r="B33" s="187"/>
      <c r="W33" s="187"/>
      <c r="X33" s="186"/>
      <c r="Y33" s="187"/>
      <c r="Z33" s="186"/>
      <c r="AA33" s="151"/>
      <c r="AB33" s="186"/>
    </row>
    <row r="34" spans="2:28" ht="17.25">
      <c r="B34" s="187"/>
      <c r="W34" s="187"/>
      <c r="X34" s="186"/>
      <c r="Y34" s="187"/>
      <c r="Z34" s="186"/>
      <c r="AA34" s="151"/>
      <c r="AB34" s="186"/>
    </row>
    <row r="35" spans="2:28" ht="17.25">
      <c r="B35" s="187"/>
      <c r="W35" s="187"/>
      <c r="X35" s="186"/>
      <c r="Y35" s="187"/>
      <c r="Z35" s="186"/>
      <c r="AA35" s="151"/>
      <c r="AB35" s="186"/>
    </row>
    <row r="36" spans="2:28" ht="17.25">
      <c r="B36" s="187"/>
      <c r="W36" s="187"/>
      <c r="X36" s="186"/>
      <c r="Y36" s="187"/>
      <c r="Z36" s="186"/>
      <c r="AA36" s="151"/>
      <c r="AB36" s="186"/>
    </row>
    <row r="37" spans="2:28" ht="17.25">
      <c r="B37" s="154"/>
      <c r="W37" s="120"/>
      <c r="Y37" s="154"/>
      <c r="Z37" s="186"/>
      <c r="AA37" s="155"/>
      <c r="AB37" s="186"/>
    </row>
    <row r="38" spans="2:28" ht="17.25">
      <c r="B38" s="154"/>
      <c r="W38" s="120"/>
      <c r="Y38" s="154"/>
      <c r="Z38" s="186"/>
      <c r="AA38" s="155"/>
      <c r="AB38" s="186"/>
    </row>
    <row r="39" spans="26:28" ht="17.25">
      <c r="Z39" s="186"/>
      <c r="AA39" s="155"/>
      <c r="AB39" s="186"/>
    </row>
    <row r="40" spans="26:28" ht="17.25">
      <c r="Z40" s="186"/>
      <c r="AA40" s="155"/>
      <c r="AB40" s="186"/>
    </row>
    <row r="41" spans="26:28" ht="17.25">
      <c r="Z41" s="186"/>
      <c r="AA41" s="155"/>
      <c r="AB41" s="186"/>
    </row>
    <row r="42" spans="26:28" ht="17.25">
      <c r="Z42" s="186"/>
      <c r="AA42" s="155"/>
      <c r="AB42" s="186"/>
    </row>
    <row r="43" spans="26:28" ht="17.25">
      <c r="Z43" s="186"/>
      <c r="AA43" s="155"/>
      <c r="AB43" s="186"/>
    </row>
    <row r="44" spans="26:28" ht="17.25">
      <c r="Z44" s="186"/>
      <c r="AA44" s="155"/>
      <c r="AB44" s="186"/>
    </row>
    <row r="45" spans="26:28" ht="17.25">
      <c r="Z45" s="186"/>
      <c r="AA45" s="155"/>
      <c r="AB45" s="186"/>
    </row>
    <row r="46" spans="26:28" ht="17.25">
      <c r="Z46" s="186"/>
      <c r="AA46" s="155"/>
      <c r="AB46" s="186"/>
    </row>
    <row r="47" spans="26:28" ht="17.25">
      <c r="Z47" s="186"/>
      <c r="AA47" s="155"/>
      <c r="AB47" s="186"/>
    </row>
    <row r="48" spans="26:28" ht="17.25">
      <c r="Z48" s="186"/>
      <c r="AA48" s="155"/>
      <c r="AB48" s="186"/>
    </row>
    <row r="49" spans="26:28" ht="17.25">
      <c r="Z49" s="186"/>
      <c r="AA49" s="155"/>
      <c r="AB49" s="186"/>
    </row>
    <row r="50" spans="26:28" ht="17.25">
      <c r="Z50" s="186"/>
      <c r="AA50" s="155"/>
      <c r="AB50" s="186"/>
    </row>
    <row r="51" spans="26:28" ht="17.25">
      <c r="Z51" s="186"/>
      <c r="AA51" s="155"/>
      <c r="AB51" s="186"/>
    </row>
    <row r="52" spans="26:28" ht="17.25">
      <c r="Z52" s="186"/>
      <c r="AA52" s="155"/>
      <c r="AB52" s="186"/>
    </row>
    <row r="53" spans="26:28" ht="17.25">
      <c r="Z53" s="186"/>
      <c r="AA53" s="155"/>
      <c r="AB53" s="186"/>
    </row>
    <row r="54" spans="26:28" ht="17.25">
      <c r="Z54" s="186"/>
      <c r="AA54" s="155"/>
      <c r="AB54" s="186"/>
    </row>
  </sheetData>
  <sheetProtection/>
  <mergeCells count="202">
    <mergeCell ref="AB27:AB28"/>
    <mergeCell ref="Y35:Y36"/>
    <mergeCell ref="Z35:Z36"/>
    <mergeCell ref="Z39:Z40"/>
    <mergeCell ref="Z49:Z50"/>
    <mergeCell ref="Z37:Z38"/>
    <mergeCell ref="Z43:Z44"/>
    <mergeCell ref="AB49:AB50"/>
    <mergeCell ref="AB29:AB30"/>
    <mergeCell ref="Y31:Y32"/>
    <mergeCell ref="AB43:AB44"/>
    <mergeCell ref="AB35:AB36"/>
    <mergeCell ref="Z51:Z52"/>
    <mergeCell ref="AB51:AB52"/>
    <mergeCell ref="AB37:AB38"/>
    <mergeCell ref="AA9:AA10"/>
    <mergeCell ref="Z33:Z34"/>
    <mergeCell ref="Z29:Z30"/>
    <mergeCell ref="Z19:Z20"/>
    <mergeCell ref="AA27:AA28"/>
    <mergeCell ref="Z53:Z54"/>
    <mergeCell ref="AB53:AB54"/>
    <mergeCell ref="Z45:Z46"/>
    <mergeCell ref="AB45:AB46"/>
    <mergeCell ref="Z47:Z48"/>
    <mergeCell ref="AB47:AB48"/>
    <mergeCell ref="W35:W36"/>
    <mergeCell ref="X35:X36"/>
    <mergeCell ref="W29:W30"/>
    <mergeCell ref="X29:X30"/>
    <mergeCell ref="AB39:AB40"/>
    <mergeCell ref="Z41:Z42"/>
    <mergeCell ref="AB41:AB42"/>
    <mergeCell ref="AB31:AB32"/>
    <mergeCell ref="Z31:Z32"/>
    <mergeCell ref="AB33:AB34"/>
    <mergeCell ref="F17:F18"/>
    <mergeCell ref="G15:G16"/>
    <mergeCell ref="G17:G18"/>
    <mergeCell ref="AA31:AA32"/>
    <mergeCell ref="B19:B20"/>
    <mergeCell ref="E9:E10"/>
    <mergeCell ref="E11:E12"/>
    <mergeCell ref="W11:W12"/>
    <mergeCell ref="B11:B12"/>
    <mergeCell ref="G11:G12"/>
    <mergeCell ref="B33:B34"/>
    <mergeCell ref="W31:W32"/>
    <mergeCell ref="X31:X32"/>
    <mergeCell ref="F13:F14"/>
    <mergeCell ref="X19:X20"/>
    <mergeCell ref="Y19:Y20"/>
    <mergeCell ref="B25:B26"/>
    <mergeCell ref="W19:W20"/>
    <mergeCell ref="B13:B14"/>
    <mergeCell ref="F15:F16"/>
    <mergeCell ref="X27:X28"/>
    <mergeCell ref="Y27:Y28"/>
    <mergeCell ref="Z27:Z28"/>
    <mergeCell ref="W33:W34"/>
    <mergeCell ref="X33:X34"/>
    <mergeCell ref="Y33:Y34"/>
    <mergeCell ref="Y29:Y30"/>
    <mergeCell ref="E15:E16"/>
    <mergeCell ref="E17:E18"/>
    <mergeCell ref="B27:B28"/>
    <mergeCell ref="B29:B30"/>
    <mergeCell ref="B31:B32"/>
    <mergeCell ref="W23:W24"/>
    <mergeCell ref="W27:W28"/>
    <mergeCell ref="B21:B22"/>
    <mergeCell ref="B23:B24"/>
    <mergeCell ref="W21:W22"/>
    <mergeCell ref="AB19:AB20"/>
    <mergeCell ref="Z21:Z22"/>
    <mergeCell ref="AA21:AA22"/>
    <mergeCell ref="AB21:AB22"/>
    <mergeCell ref="B35:B36"/>
    <mergeCell ref="X21:X22"/>
    <mergeCell ref="Y21:Y22"/>
    <mergeCell ref="Z23:Z24"/>
    <mergeCell ref="X23:X24"/>
    <mergeCell ref="Y23:Y24"/>
    <mergeCell ref="AB13:AB14"/>
    <mergeCell ref="Z17:Z18"/>
    <mergeCell ref="AA11:AA12"/>
    <mergeCell ref="AA13:AA14"/>
    <mergeCell ref="AA15:AA16"/>
    <mergeCell ref="AA17:AA18"/>
    <mergeCell ref="AB23:AB24"/>
    <mergeCell ref="W25:W26"/>
    <mergeCell ref="X25:X26"/>
    <mergeCell ref="Y25:Y26"/>
    <mergeCell ref="Z25:Z26"/>
    <mergeCell ref="AA25:AA26"/>
    <mergeCell ref="AB25:AB26"/>
    <mergeCell ref="AA23:AA24"/>
    <mergeCell ref="AC15:AC16"/>
    <mergeCell ref="W17:W18"/>
    <mergeCell ref="X17:X18"/>
    <mergeCell ref="Y17:Y18"/>
    <mergeCell ref="AB17:AB18"/>
    <mergeCell ref="AC17:AC18"/>
    <mergeCell ref="W15:W16"/>
    <mergeCell ref="X15:X16"/>
    <mergeCell ref="Z15:Z16"/>
    <mergeCell ref="AB15:AB16"/>
    <mergeCell ref="AC1:AC2"/>
    <mergeCell ref="AB5:AB6"/>
    <mergeCell ref="AC5:AC6"/>
    <mergeCell ref="W7:W8"/>
    <mergeCell ref="X7:X8"/>
    <mergeCell ref="Y7:Y8"/>
    <mergeCell ref="AB7:AB8"/>
    <mergeCell ref="AC7:AC8"/>
    <mergeCell ref="Y5:Y6"/>
    <mergeCell ref="W5:W6"/>
    <mergeCell ref="AB1:AB2"/>
    <mergeCell ref="Z11:Z12"/>
    <mergeCell ref="X9:X10"/>
    <mergeCell ref="Y11:Y12"/>
    <mergeCell ref="X11:X12"/>
    <mergeCell ref="AB3:AB4"/>
    <mergeCell ref="AB9:AB10"/>
    <mergeCell ref="AA7:AA8"/>
    <mergeCell ref="Y9:Y10"/>
    <mergeCell ref="AB11:AB12"/>
    <mergeCell ref="C11:C12"/>
    <mergeCell ref="D11:D12"/>
    <mergeCell ref="A13:A14"/>
    <mergeCell ref="A11:A12"/>
    <mergeCell ref="X1:X2"/>
    <mergeCell ref="Y1:Y2"/>
    <mergeCell ref="E13:E14"/>
    <mergeCell ref="C13:C14"/>
    <mergeCell ref="D13:D14"/>
    <mergeCell ref="G13:G14"/>
    <mergeCell ref="A17:A18"/>
    <mergeCell ref="B17:B18"/>
    <mergeCell ref="C17:C18"/>
    <mergeCell ref="D17:D18"/>
    <mergeCell ref="E5:E6"/>
    <mergeCell ref="E7:E8"/>
    <mergeCell ref="A15:A16"/>
    <mergeCell ref="B15:B16"/>
    <mergeCell ref="C15:C16"/>
    <mergeCell ref="D15:D16"/>
    <mergeCell ref="AC3:AC4"/>
    <mergeCell ref="AC11:AC12"/>
    <mergeCell ref="W13:W14"/>
    <mergeCell ref="X13:X14"/>
    <mergeCell ref="Y13:Y14"/>
    <mergeCell ref="AC13:AC14"/>
    <mergeCell ref="AA3:AA4"/>
    <mergeCell ref="AA5:AA6"/>
    <mergeCell ref="Z3:Z4"/>
    <mergeCell ref="Z5:Z6"/>
    <mergeCell ref="A9:A10"/>
    <mergeCell ref="B9:B10"/>
    <mergeCell ref="C9:C10"/>
    <mergeCell ref="D9:D10"/>
    <mergeCell ref="A7:A8"/>
    <mergeCell ref="B7:B8"/>
    <mergeCell ref="C7:C8"/>
    <mergeCell ref="D7:D8"/>
    <mergeCell ref="B5:B6"/>
    <mergeCell ref="C5:C6"/>
    <mergeCell ref="D5:D6"/>
    <mergeCell ref="A3:A4"/>
    <mergeCell ref="B3:B4"/>
    <mergeCell ref="C3:C4"/>
    <mergeCell ref="D3:D4"/>
    <mergeCell ref="A5:A6"/>
    <mergeCell ref="W3:W4"/>
    <mergeCell ref="A1:A2"/>
    <mergeCell ref="W1:W2"/>
    <mergeCell ref="E1:E2"/>
    <mergeCell ref="B1:B2"/>
    <mergeCell ref="D1:D2"/>
    <mergeCell ref="G1:G2"/>
    <mergeCell ref="C1:C2"/>
    <mergeCell ref="F1:F2"/>
    <mergeCell ref="E3:E4"/>
    <mergeCell ref="F3:F4"/>
    <mergeCell ref="F7:F8"/>
    <mergeCell ref="Z1:Z2"/>
    <mergeCell ref="Z7:Z8"/>
    <mergeCell ref="Y3:Y4"/>
    <mergeCell ref="G5:G6"/>
    <mergeCell ref="X3:X4"/>
    <mergeCell ref="G7:G8"/>
    <mergeCell ref="G3:G4"/>
    <mergeCell ref="X5:X6"/>
    <mergeCell ref="Y15:Y16"/>
    <mergeCell ref="F11:F12"/>
    <mergeCell ref="Z13:Z14"/>
    <mergeCell ref="F9:F10"/>
    <mergeCell ref="Z9:Z10"/>
    <mergeCell ref="G9:G10"/>
    <mergeCell ref="W9:W10"/>
    <mergeCell ref="P9:P10"/>
    <mergeCell ref="M9:M10"/>
  </mergeCells>
  <printOptions horizontalCentered="1"/>
  <pageMargins left="0.5905511811023623" right="0.5905511811023623" top="1.1811023622047245" bottom="0" header="0.5905511811023623" footer="0"/>
  <pageSetup fitToHeight="1" fitToWidth="1" orientation="portrait" paperSize="9" scale="59" r:id="rId1"/>
  <headerFooter alignWithMargins="0">
    <oddHeader>&amp;C&amp;"ＭＳ Ｐゴシック,太字"&amp;20すみれブロック(満２３以上)</oddHeader>
  </headerFooter>
  <ignoredErrors>
    <ignoredError sqref="F5:F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AD54"/>
  <sheetViews>
    <sheetView showGridLines="0" zoomScale="70" zoomScaleNormal="70" workbookViewId="0" topLeftCell="A1">
      <selection activeCell="A1" sqref="A1:IV16384"/>
    </sheetView>
  </sheetViews>
  <sheetFormatPr defaultColWidth="9.00390625" defaultRowHeight="13.5"/>
  <cols>
    <col min="1" max="1" width="4.00390625" style="96" customWidth="1"/>
    <col min="2" max="2" width="16.25390625" style="156" customWidth="1"/>
    <col min="3" max="3" width="3.75390625" style="96" customWidth="1"/>
    <col min="4" max="4" width="14.75390625" style="96" bestFit="1" customWidth="1"/>
    <col min="5" max="5" width="2.50390625" style="96" customWidth="1"/>
    <col min="6" max="6" width="9.375" style="96" customWidth="1"/>
    <col min="7" max="7" width="2.50390625" style="96" customWidth="1"/>
    <col min="8" max="8" width="1.25" style="96" customWidth="1"/>
    <col min="9" max="12" width="3.125" style="91" customWidth="1"/>
    <col min="13" max="13" width="3.75390625" style="91" customWidth="1"/>
    <col min="14" max="14" width="3.125" style="91" customWidth="1"/>
    <col min="15" max="15" width="3.125" style="152" customWidth="1"/>
    <col min="16" max="16" width="3.75390625" style="152" customWidth="1"/>
    <col min="17" max="21" width="3.125" style="152" customWidth="1"/>
    <col min="22" max="22" width="1.25" style="130" customWidth="1"/>
    <col min="23" max="23" width="16.25390625" style="157" customWidth="1"/>
    <col min="24" max="24" width="3.75390625" style="153" customWidth="1"/>
    <col min="25" max="25" width="16.25390625" style="156" customWidth="1"/>
    <col min="26" max="26" width="2.50390625" style="96" customWidth="1"/>
    <col min="27" max="27" width="9.375" style="96" customWidth="1"/>
    <col min="28" max="28" width="2.50390625" style="96" customWidth="1"/>
    <col min="29" max="29" width="4.00390625" style="96" customWidth="1"/>
    <col min="30" max="30" width="4.25390625" style="96" customWidth="1"/>
    <col min="31" max="16384" width="9.00390625" style="96" customWidth="1"/>
  </cols>
  <sheetData>
    <row r="1" spans="1:29" ht="24.75" customHeight="1" thickBot="1">
      <c r="A1" s="190">
        <v>1</v>
      </c>
      <c r="B1" s="187" t="str">
        <f>VLOOKUP("すみれ-"&amp;A1&amp;"-A",'選手データ（すみれ）'!E:L,4,0)</f>
        <v>大高さおり</v>
      </c>
      <c r="C1" s="188" t="s">
        <v>0</v>
      </c>
      <c r="D1" s="187" t="str">
        <f>VLOOKUP("すみれ-"&amp;A1&amp;"-B",'選手データ（すみれ）'!E:L,4,0)</f>
        <v>千葉裕美</v>
      </c>
      <c r="E1" s="188" t="s">
        <v>1</v>
      </c>
      <c r="F1" s="189" t="str">
        <f>VLOOKUP("すみれ-"&amp;A1&amp;"-A",'選手データ（すみれ）'!E:L,8,0)</f>
        <v>宮城</v>
      </c>
      <c r="G1" s="186" t="s">
        <v>2</v>
      </c>
      <c r="H1" s="89"/>
      <c r="I1" s="90" t="s">
        <v>107</v>
      </c>
      <c r="J1" s="90"/>
      <c r="K1" s="90"/>
      <c r="L1" s="90" t="s">
        <v>107</v>
      </c>
      <c r="O1" s="92"/>
      <c r="P1" s="92"/>
      <c r="Q1" s="93" t="s">
        <v>107</v>
      </c>
      <c r="R1" s="93"/>
      <c r="S1" s="93"/>
      <c r="T1" s="93" t="s">
        <v>107</v>
      </c>
      <c r="U1" s="93" t="s">
        <v>107</v>
      </c>
      <c r="V1" s="94"/>
      <c r="W1" s="187" t="str">
        <f>VLOOKUP("すみれ-"&amp;AC1&amp;"-A",'選手データ（すみれ）'!E:L,4,0)</f>
        <v>上村知栄子</v>
      </c>
      <c r="X1" s="188" t="s">
        <v>0</v>
      </c>
      <c r="Y1" s="187" t="str">
        <f>VLOOKUP("すみれ-"&amp;AC1&amp;"-B",'選手データ（すみれ）'!E:L,4,0)</f>
        <v>宮﨑由佳子</v>
      </c>
      <c r="Z1" s="188" t="s">
        <v>1</v>
      </c>
      <c r="AA1" s="95" t="str">
        <f>VLOOKUP("すみれ-"&amp;AC1&amp;"-A",'選手データ（すみれ）'!E:L,8,0)</f>
        <v>和歌山</v>
      </c>
      <c r="AB1" s="186" t="s">
        <v>2</v>
      </c>
      <c r="AC1" s="190">
        <v>10</v>
      </c>
    </row>
    <row r="2" spans="1:29" ht="24.75" customHeight="1" thickTop="1">
      <c r="A2" s="190"/>
      <c r="B2" s="187"/>
      <c r="C2" s="188"/>
      <c r="D2" s="187"/>
      <c r="E2" s="188"/>
      <c r="F2" s="189">
        <f>IF(VLOOKUP("すみれ-"&amp;A1&amp;"-B",'選手データ（すみれ）'!E:L,8,0)=F1,"",VLOOKUP("すみれ-"&amp;A1&amp;"-B",'選手データ（すみれ）'!E:L,8,0))</f>
      </c>
      <c r="G2" s="186"/>
      <c r="H2" s="89"/>
      <c r="I2" s="97"/>
      <c r="J2" s="98"/>
      <c r="K2" s="98"/>
      <c r="L2" s="99"/>
      <c r="M2" s="98"/>
      <c r="O2" s="92"/>
      <c r="P2" s="100"/>
      <c r="Q2" s="92"/>
      <c r="R2" s="92"/>
      <c r="S2" s="92"/>
      <c r="T2" s="101"/>
      <c r="U2" s="101"/>
      <c r="V2" s="94"/>
      <c r="W2" s="187"/>
      <c r="X2" s="188"/>
      <c r="Y2" s="187"/>
      <c r="Z2" s="188"/>
      <c r="AA2" s="102" t="str">
        <f>IF(VLOOKUP("すみれ-"&amp;AC1&amp;"-B",'選手データ（すみれ）'!E:L,8,0)=AA1,"",VLOOKUP("すみれ-"&amp;AC1&amp;"-B",'選手データ（すみれ）'!E:L,8,0))</f>
        <v>大阪</v>
      </c>
      <c r="AB2" s="186"/>
      <c r="AC2" s="190"/>
    </row>
    <row r="3" spans="1:29" ht="24.75" customHeight="1" thickBot="1">
      <c r="A3" s="190">
        <v>2</v>
      </c>
      <c r="B3" s="187" t="str">
        <f>VLOOKUP("すみれ-"&amp;A3&amp;"-A",'選手データ（すみれ）'!E:L,4,0)</f>
        <v>森脇美咲子</v>
      </c>
      <c r="C3" s="188" t="s">
        <v>0</v>
      </c>
      <c r="D3" s="187" t="str">
        <f>VLOOKUP("すみれ-"&amp;A3&amp;"-B",'選手データ（すみれ）'!E:L,4,0)</f>
        <v>三浦里美</v>
      </c>
      <c r="E3" s="188" t="s">
        <v>1</v>
      </c>
      <c r="F3" s="189" t="str">
        <f>VLOOKUP("すみれ-"&amp;A3&amp;"-A",'選手データ（すみれ）'!E:L,8,0)</f>
        <v>鳥取</v>
      </c>
      <c r="G3" s="186" t="s">
        <v>2</v>
      </c>
      <c r="H3" s="89"/>
      <c r="I3" s="103"/>
      <c r="J3" s="104">
        <v>0</v>
      </c>
      <c r="K3" s="104"/>
      <c r="L3" s="105"/>
      <c r="M3" s="106">
        <v>0</v>
      </c>
      <c r="N3" s="107"/>
      <c r="O3" s="92"/>
      <c r="P3" s="100"/>
      <c r="Q3" s="108"/>
      <c r="R3" s="108" t="s">
        <v>107</v>
      </c>
      <c r="S3" s="109">
        <v>1</v>
      </c>
      <c r="T3" s="110"/>
      <c r="U3" s="110"/>
      <c r="V3" s="94"/>
      <c r="W3" s="187" t="str">
        <f>VLOOKUP("すみれ-"&amp;AC3&amp;"-A",'選手データ（すみれ）'!E:L,4,0)</f>
        <v>吉川理恵</v>
      </c>
      <c r="X3" s="188" t="s">
        <v>0</v>
      </c>
      <c r="Y3" s="187" t="str">
        <f>VLOOKUP("すみれ-"&amp;AC3&amp;"-B",'選手データ（すみれ）'!E:L,4,0)</f>
        <v>平林京子</v>
      </c>
      <c r="Z3" s="188" t="s">
        <v>1</v>
      </c>
      <c r="AA3" s="189" t="str">
        <f>VLOOKUP("すみれ-"&amp;AC3&amp;"-A",'選手データ（すみれ）'!E:L,8,0)</f>
        <v>鳥取</v>
      </c>
      <c r="AB3" s="186" t="s">
        <v>2</v>
      </c>
      <c r="AC3" s="190">
        <v>11</v>
      </c>
    </row>
    <row r="4" spans="1:29" ht="24.75" customHeight="1" thickBot="1" thickTop="1">
      <c r="A4" s="190"/>
      <c r="B4" s="187"/>
      <c r="C4" s="188"/>
      <c r="D4" s="187"/>
      <c r="E4" s="188"/>
      <c r="F4" s="189">
        <f>IF(VLOOKUP("すみれ-"&amp;A3&amp;"-B",'選手データ（すみれ）'!E:L,8,0)=F3,"",VLOOKUP("すみれ-"&amp;A3&amp;"-B",'選手データ（すみれ）'!E:L,8,0))</f>
      </c>
      <c r="G4" s="186"/>
      <c r="H4" s="89"/>
      <c r="I4" s="111">
        <v>0</v>
      </c>
      <c r="J4" s="112"/>
      <c r="K4" s="113"/>
      <c r="L4" s="114"/>
      <c r="M4" s="115"/>
      <c r="N4" s="115"/>
      <c r="O4" s="116"/>
      <c r="P4" s="100" t="s">
        <v>107</v>
      </c>
      <c r="Q4" s="117"/>
      <c r="R4" s="101"/>
      <c r="S4" s="118"/>
      <c r="T4" s="118"/>
      <c r="U4" s="119">
        <v>0</v>
      </c>
      <c r="V4" s="94"/>
      <c r="W4" s="187"/>
      <c r="X4" s="188"/>
      <c r="Y4" s="187"/>
      <c r="Z4" s="188"/>
      <c r="AA4" s="189">
        <f>IF(VLOOKUP("すみれ-"&amp;AC3&amp;"-B",'選手データ（すみれ）'!E:L,8,0)=AA3,"",VLOOKUP("すみれ-"&amp;AC3&amp;"-B",'選手データ（すみれ）'!E:L,8,0))</f>
      </c>
      <c r="AB4" s="186"/>
      <c r="AC4" s="190"/>
    </row>
    <row r="5" spans="1:29" ht="24.75" customHeight="1" thickTop="1">
      <c r="A5" s="190">
        <v>3</v>
      </c>
      <c r="B5" s="187" t="str">
        <f>VLOOKUP("すみれ-"&amp;A5&amp;"-A",'選手データ（すみれ）'!E:L,4,0)</f>
        <v>矢野恵子</v>
      </c>
      <c r="C5" s="188" t="s">
        <v>0</v>
      </c>
      <c r="D5" s="187" t="str">
        <f>VLOOKUP("すみれ-"&amp;A5&amp;"-B",'選手データ（すみれ）'!E:L,4,0)</f>
        <v>藤家美衣</v>
      </c>
      <c r="E5" s="188" t="s">
        <v>1</v>
      </c>
      <c r="F5" s="120" t="str">
        <f>VLOOKUP("すみれ-"&amp;A5&amp;"-A",'選手データ（すみれ）'!E:L,8,0)</f>
        <v>山口</v>
      </c>
      <c r="G5" s="186" t="s">
        <v>2</v>
      </c>
      <c r="H5" s="89"/>
      <c r="I5" s="121"/>
      <c r="J5" s="121"/>
      <c r="K5" s="122"/>
      <c r="L5" s="123"/>
      <c r="M5" s="124"/>
      <c r="N5" s="124"/>
      <c r="O5" s="100"/>
      <c r="P5" s="125"/>
      <c r="Q5" s="110"/>
      <c r="R5" s="110"/>
      <c r="S5" s="110"/>
      <c r="T5" s="110"/>
      <c r="U5" s="109">
        <v>2</v>
      </c>
      <c r="V5" s="94"/>
      <c r="W5" s="187" t="str">
        <f>VLOOKUP("すみれ-"&amp;AC5&amp;"-A",'選手データ（すみれ）'!E:L,4,0)</f>
        <v>門脇直美</v>
      </c>
      <c r="X5" s="188" t="s">
        <v>0</v>
      </c>
      <c r="Y5" s="187" t="str">
        <f>VLOOKUP("すみれ-"&amp;AC5&amp;"-B",'選手データ（すみれ）'!E:L,4,0)</f>
        <v>大屋瑠美</v>
      </c>
      <c r="Z5" s="188" t="s">
        <v>1</v>
      </c>
      <c r="AA5" s="189" t="str">
        <f>VLOOKUP("すみれ-"&amp;AC5&amp;"-A",'選手データ（すみれ）'!E:L,8,0)</f>
        <v>島根</v>
      </c>
      <c r="AB5" s="186" t="s">
        <v>2</v>
      </c>
      <c r="AC5" s="190">
        <v>12</v>
      </c>
    </row>
    <row r="6" spans="1:29" ht="24.75" customHeight="1">
      <c r="A6" s="190"/>
      <c r="B6" s="187"/>
      <c r="C6" s="188"/>
      <c r="D6" s="187"/>
      <c r="E6" s="188"/>
      <c r="F6" s="126" t="str">
        <f>IF(VLOOKUP("すみれ-"&amp;A5&amp;"-B",'選手データ（すみれ）'!E:L,8,0)=F5,"",VLOOKUP("すみれ-"&amp;A5&amp;"-B",'選手データ（すみれ）'!E:L,8,0))</f>
        <v>群馬</v>
      </c>
      <c r="G6" s="186"/>
      <c r="H6" s="89"/>
      <c r="I6" s="98"/>
      <c r="J6" s="127" t="s">
        <v>107</v>
      </c>
      <c r="K6" s="127"/>
      <c r="L6" s="111">
        <v>1</v>
      </c>
      <c r="M6" s="98"/>
      <c r="N6" s="124"/>
      <c r="O6" s="100"/>
      <c r="P6" s="92"/>
      <c r="Q6" s="118"/>
      <c r="R6" s="119">
        <v>2</v>
      </c>
      <c r="S6" s="118"/>
      <c r="T6" s="119">
        <v>1</v>
      </c>
      <c r="U6" s="118"/>
      <c r="V6" s="94"/>
      <c r="W6" s="187"/>
      <c r="X6" s="188"/>
      <c r="Y6" s="187"/>
      <c r="Z6" s="188"/>
      <c r="AA6" s="189">
        <f>IF(VLOOKUP("すみれ-"&amp;AC5&amp;"-B",'選手データ（すみれ）'!E:L,8,0)=AA5,"",VLOOKUP("すみれ-"&amp;AC5&amp;"-B",'選手データ（すみれ）'!E:L,8,0))</f>
      </c>
      <c r="AB6" s="186"/>
      <c r="AC6" s="190"/>
    </row>
    <row r="7" spans="1:30" ht="24.75" customHeight="1" thickBot="1">
      <c r="A7" s="190">
        <v>4</v>
      </c>
      <c r="B7" s="187" t="str">
        <f>VLOOKUP("すみれ-"&amp;A7&amp;"-A",'選手データ（すみれ）'!E:L,4,0)</f>
        <v>福田淳子</v>
      </c>
      <c r="C7" s="188" t="s">
        <v>0</v>
      </c>
      <c r="D7" s="187" t="str">
        <f>VLOOKUP("すみれ-"&amp;A7&amp;"-B",'選手データ（すみれ）'!E:L,4,0)</f>
        <v>横井恵美子</v>
      </c>
      <c r="E7" s="188" t="s">
        <v>1</v>
      </c>
      <c r="F7" s="189" t="str">
        <f>VLOOKUP("すみれ-"&amp;A7&amp;"-A",'選手データ（すみれ）'!E:L,8,0)</f>
        <v>香川</v>
      </c>
      <c r="G7" s="186" t="s">
        <v>2</v>
      </c>
      <c r="H7" s="89"/>
      <c r="I7" s="90" t="s">
        <v>107</v>
      </c>
      <c r="J7" s="90"/>
      <c r="K7" s="90" t="s">
        <v>107</v>
      </c>
      <c r="L7" s="98"/>
      <c r="N7" s="124"/>
      <c r="O7" s="100"/>
      <c r="P7" s="128"/>
      <c r="Q7" s="110"/>
      <c r="R7" s="108"/>
      <c r="S7" s="129"/>
      <c r="T7" s="108"/>
      <c r="U7" s="129"/>
      <c r="V7" s="94"/>
      <c r="W7" s="187" t="str">
        <f>VLOOKUP("すみれ-"&amp;AC7&amp;"-A",'選手データ（すみれ）'!E:L,4,0)</f>
        <v>峯久あや</v>
      </c>
      <c r="X7" s="188" t="s">
        <v>0</v>
      </c>
      <c r="Y7" s="187" t="str">
        <f>VLOOKUP("すみれ-"&amp;AC7&amp;"-B",'選手データ（すみれ）'!E:L,4,0)</f>
        <v>伊加恭子</v>
      </c>
      <c r="Z7" s="188" t="s">
        <v>1</v>
      </c>
      <c r="AA7" s="189" t="str">
        <f>VLOOKUP("すみれ-"&amp;AC7&amp;"-A",'選手データ（すみれ）'!E:L,8,0)</f>
        <v>香川</v>
      </c>
      <c r="AB7" s="186" t="s">
        <v>2</v>
      </c>
      <c r="AC7" s="190">
        <v>13</v>
      </c>
      <c r="AD7" s="130"/>
    </row>
    <row r="8" spans="1:30" ht="24.75" customHeight="1" thickTop="1">
      <c r="A8" s="190"/>
      <c r="B8" s="187"/>
      <c r="C8" s="188"/>
      <c r="D8" s="187"/>
      <c r="E8" s="188"/>
      <c r="F8" s="189">
        <f>IF(VLOOKUP("すみれ-"&amp;A7&amp;"-B",'選手データ（すみれ）'!E:L,8,0)=F7,"",VLOOKUP("すみれ-"&amp;A7&amp;"-B",'選手データ（すみれ）'!E:L,8,0))</f>
      </c>
      <c r="G8" s="186"/>
      <c r="H8" s="89"/>
      <c r="I8" s="98"/>
      <c r="J8" s="124"/>
      <c r="K8" s="99"/>
      <c r="L8" s="98"/>
      <c r="N8" s="124"/>
      <c r="O8" s="100"/>
      <c r="P8" s="128"/>
      <c r="Q8" s="119">
        <v>1</v>
      </c>
      <c r="R8" s="92"/>
      <c r="S8" s="131" t="s">
        <v>107</v>
      </c>
      <c r="T8" s="131"/>
      <c r="U8" s="131" t="s">
        <v>107</v>
      </c>
      <c r="V8" s="94"/>
      <c r="W8" s="187"/>
      <c r="X8" s="188"/>
      <c r="Y8" s="187"/>
      <c r="Z8" s="188"/>
      <c r="AA8" s="189"/>
      <c r="AB8" s="186"/>
      <c r="AC8" s="190"/>
      <c r="AD8" s="130"/>
    </row>
    <row r="9" spans="1:30" ht="24.75" customHeight="1" thickBot="1">
      <c r="A9" s="190">
        <v>5</v>
      </c>
      <c r="B9" s="187" t="str">
        <f>VLOOKUP("すみれ-"&amp;A9&amp;"-A",'選手データ（すみれ）'!E:L,4,0)</f>
        <v>星野祐子</v>
      </c>
      <c r="C9" s="188" t="s">
        <v>0</v>
      </c>
      <c r="D9" s="187" t="str">
        <f>VLOOKUP("すみれ-"&amp;A9&amp;"-B",'選手データ（すみれ）'!E:L,4,0)</f>
        <v>小谷夏子</v>
      </c>
      <c r="E9" s="188" t="s">
        <v>1</v>
      </c>
      <c r="F9" s="189" t="str">
        <f>VLOOKUP("すみれ-"&amp;A9&amp;"-A",'選手データ（すみれ）'!E:L,8,0)</f>
        <v>鳥取</v>
      </c>
      <c r="G9" s="186" t="s">
        <v>2</v>
      </c>
      <c r="H9" s="89"/>
      <c r="I9" s="104"/>
      <c r="J9" s="132">
        <v>1</v>
      </c>
      <c r="K9" s="105"/>
      <c r="L9" s="133" t="s">
        <v>107</v>
      </c>
      <c r="M9" s="192">
        <v>2</v>
      </c>
      <c r="N9" s="129"/>
      <c r="O9" s="134"/>
      <c r="P9" s="193" t="s">
        <v>107</v>
      </c>
      <c r="Q9" s="92"/>
      <c r="R9" s="92"/>
      <c r="S9" s="92"/>
      <c r="T9" s="92"/>
      <c r="U9" s="92"/>
      <c r="V9" s="94"/>
      <c r="W9" s="187"/>
      <c r="X9" s="188"/>
      <c r="Y9" s="187"/>
      <c r="Z9" s="188"/>
      <c r="AA9" s="187"/>
      <c r="AB9" s="186"/>
      <c r="AC9" s="130"/>
      <c r="AD9" s="130"/>
    </row>
    <row r="10" spans="1:30" ht="24.75" customHeight="1" thickTop="1">
      <c r="A10" s="190"/>
      <c r="B10" s="187"/>
      <c r="C10" s="188"/>
      <c r="D10" s="187"/>
      <c r="E10" s="188"/>
      <c r="F10" s="189">
        <f>IF(VLOOKUP("すみれ-"&amp;A9&amp;"-B",'選手データ（すみれ）'!E:L,8,0)=F9,"",VLOOKUP("すみれ-"&amp;A9&amp;"-B",'選手データ（すみれ）'!E:L,8,0))</f>
      </c>
      <c r="G10" s="186"/>
      <c r="H10" s="89"/>
      <c r="I10" s="111">
        <v>1</v>
      </c>
      <c r="J10" s="114"/>
      <c r="K10" s="115"/>
      <c r="L10" s="135"/>
      <c r="M10" s="192"/>
      <c r="N10" s="136"/>
      <c r="O10" s="125"/>
      <c r="P10" s="193"/>
      <c r="Q10" s="92"/>
      <c r="R10" s="92"/>
      <c r="S10" s="92"/>
      <c r="T10" s="92"/>
      <c r="U10" s="92"/>
      <c r="V10" s="94"/>
      <c r="W10" s="187"/>
      <c r="X10" s="188"/>
      <c r="Y10" s="187"/>
      <c r="Z10" s="188"/>
      <c r="AA10" s="191"/>
      <c r="AB10" s="186"/>
      <c r="AC10" s="130"/>
      <c r="AD10" s="130"/>
    </row>
    <row r="11" spans="1:30" ht="24.75" customHeight="1" thickBot="1">
      <c r="A11" s="190">
        <v>6</v>
      </c>
      <c r="B11" s="187" t="str">
        <f>VLOOKUP("すみれ-"&amp;A11&amp;"-A",'選手データ（すみれ）'!E:L,4,0)</f>
        <v>田辺昭子</v>
      </c>
      <c r="C11" s="188" t="s">
        <v>0</v>
      </c>
      <c r="D11" s="187" t="str">
        <f>VLOOKUP("すみれ-"&amp;A11&amp;"-B",'選手データ（すみれ）'!E:L,4,0)</f>
        <v>兼田桃子</v>
      </c>
      <c r="E11" s="188" t="s">
        <v>1</v>
      </c>
      <c r="F11" s="189" t="str">
        <f>VLOOKUP("すみれ-"&amp;A11&amp;"-A",'選手データ（すみれ）'!E:L,8,0)</f>
        <v>東京</v>
      </c>
      <c r="G11" s="186" t="s">
        <v>2</v>
      </c>
      <c r="H11" s="89"/>
      <c r="I11" s="121"/>
      <c r="J11" s="121"/>
      <c r="K11" s="137"/>
      <c r="L11" s="138"/>
      <c r="M11" s="139"/>
      <c r="N11" s="134"/>
      <c r="O11" s="92"/>
      <c r="P11" s="101"/>
      <c r="Q11" s="93" t="s">
        <v>107</v>
      </c>
      <c r="R11" s="93"/>
      <c r="S11" s="93"/>
      <c r="T11" s="93" t="s">
        <v>107</v>
      </c>
      <c r="U11" s="93" t="s">
        <v>107</v>
      </c>
      <c r="V11" s="94"/>
      <c r="W11" s="187" t="str">
        <f>VLOOKUP("すみれ-"&amp;AC11&amp;"-A",'選手データ（すみれ）'!E:L,4,0)</f>
        <v>辻　　美樹</v>
      </c>
      <c r="X11" s="188" t="s">
        <v>0</v>
      </c>
      <c r="Y11" s="187" t="str">
        <f>VLOOKUP("すみれ-"&amp;AC11&amp;"-B",'選手データ（すみれ）'!E:L,4,0)</f>
        <v>松川のぞみ</v>
      </c>
      <c r="Z11" s="188" t="s">
        <v>1</v>
      </c>
      <c r="AA11" s="189" t="str">
        <f>VLOOKUP("すみれ-"&amp;AC11&amp;"-A",'選手データ（すみれ）'!E:L,8,0)</f>
        <v>兵庫</v>
      </c>
      <c r="AB11" s="186" t="s">
        <v>2</v>
      </c>
      <c r="AC11" s="190">
        <v>14</v>
      </c>
      <c r="AD11" s="130"/>
    </row>
    <row r="12" spans="1:30" ht="24.75" customHeight="1" thickBot="1" thickTop="1">
      <c r="A12" s="190"/>
      <c r="B12" s="187"/>
      <c r="C12" s="188"/>
      <c r="D12" s="187"/>
      <c r="E12" s="188"/>
      <c r="F12" s="189">
        <f>IF(VLOOKUP("すみれ-"&amp;A11&amp;"-B",'選手データ（すみれ）'!E:L,8,0)=F11,"",VLOOKUP("すみれ-"&amp;A11&amp;"-B",'選手データ（すみれ）'!E:L,8,0))</f>
      </c>
      <c r="G12" s="186"/>
      <c r="H12" s="89"/>
      <c r="I12" s="98"/>
      <c r="J12" s="127" t="s">
        <v>107</v>
      </c>
      <c r="K12" s="111">
        <v>1</v>
      </c>
      <c r="L12" s="134"/>
      <c r="M12" s="140"/>
      <c r="N12" s="134"/>
      <c r="O12" s="92"/>
      <c r="P12" s="141"/>
      <c r="Q12" s="92"/>
      <c r="R12" s="92"/>
      <c r="S12" s="92"/>
      <c r="T12" s="101"/>
      <c r="U12" s="101"/>
      <c r="V12" s="94"/>
      <c r="W12" s="187"/>
      <c r="X12" s="188"/>
      <c r="Y12" s="187"/>
      <c r="Z12" s="188"/>
      <c r="AA12" s="189">
        <f>IF(VLOOKUP("すみれ-"&amp;AC11&amp;"-B",'選手データ（すみれ）'!E:L,8,0)=AA11,"",VLOOKUP("すみれ-"&amp;AC11&amp;"-B",'選手データ（すみれ）'!E:L,8,0))</f>
      </c>
      <c r="AB12" s="186"/>
      <c r="AC12" s="190"/>
      <c r="AD12" s="130"/>
    </row>
    <row r="13" spans="1:29" ht="24.75" customHeight="1" thickBot="1" thickTop="1">
      <c r="A13" s="190">
        <v>7</v>
      </c>
      <c r="B13" s="187" t="str">
        <f>VLOOKUP("すみれ-"&amp;A13&amp;"-A",'選手データ（すみれ）'!E:L,4,0)</f>
        <v>池杉智子</v>
      </c>
      <c r="C13" s="188" t="s">
        <v>0</v>
      </c>
      <c r="D13" s="187" t="str">
        <f>VLOOKUP("すみれ-"&amp;A13&amp;"-B",'選手データ（すみれ）'!E:L,4,0)</f>
        <v>前田千里</v>
      </c>
      <c r="E13" s="188" t="s">
        <v>1</v>
      </c>
      <c r="F13" s="189" t="str">
        <f>VLOOKUP("すみれ-"&amp;A13&amp;"-A",'選手データ（すみれ）'!E:L,8,0)</f>
        <v>京都</v>
      </c>
      <c r="G13" s="186" t="s">
        <v>2</v>
      </c>
      <c r="H13" s="89"/>
      <c r="I13" s="90" t="s">
        <v>107</v>
      </c>
      <c r="J13" s="90"/>
      <c r="K13" s="90" t="s">
        <v>107</v>
      </c>
      <c r="L13" s="98"/>
      <c r="M13" s="142" t="s">
        <v>107</v>
      </c>
      <c r="N13" s="143"/>
      <c r="O13" s="92"/>
      <c r="P13" s="141"/>
      <c r="Q13" s="109"/>
      <c r="R13" s="109">
        <v>0</v>
      </c>
      <c r="S13" s="109">
        <v>1</v>
      </c>
      <c r="T13" s="110"/>
      <c r="U13" s="110"/>
      <c r="V13" s="94"/>
      <c r="W13" s="187" t="str">
        <f>VLOOKUP("すみれ-"&amp;AC13&amp;"-A",'選手データ（すみれ）'!E:L,4,0)</f>
        <v>野間雅子</v>
      </c>
      <c r="X13" s="188" t="s">
        <v>0</v>
      </c>
      <c r="Y13" s="187" t="str">
        <f>VLOOKUP("すみれ-"&amp;AC13&amp;"-B",'選手データ（すみれ）'!E:L,4,0)</f>
        <v>都田直子</v>
      </c>
      <c r="Z13" s="188" t="s">
        <v>1</v>
      </c>
      <c r="AA13" s="189" t="str">
        <f>VLOOKUP("すみれ-"&amp;AC13&amp;"-A",'選手データ（すみれ）'!E:L,8,0)</f>
        <v>鳥取</v>
      </c>
      <c r="AB13" s="186" t="s">
        <v>2</v>
      </c>
      <c r="AC13" s="190">
        <v>15</v>
      </c>
    </row>
    <row r="14" spans="1:29" ht="24.75" customHeight="1" thickBot="1" thickTop="1">
      <c r="A14" s="190"/>
      <c r="B14" s="187"/>
      <c r="C14" s="188"/>
      <c r="D14" s="187"/>
      <c r="E14" s="188"/>
      <c r="F14" s="189">
        <f>IF(VLOOKUP("すみれ-"&amp;A13&amp;"-B",'選手データ（すみれ）'!E:L,8,0)=F13,"",VLOOKUP("すみれ-"&amp;A13&amp;"-B",'選手データ（すみれ）'!E:L,8,0))</f>
      </c>
      <c r="G14" s="186"/>
      <c r="H14" s="89"/>
      <c r="I14" s="98"/>
      <c r="J14" s="124"/>
      <c r="K14" s="99"/>
      <c r="L14" s="98"/>
      <c r="M14" s="124"/>
      <c r="N14" s="134"/>
      <c r="O14" s="92"/>
      <c r="P14" s="141"/>
      <c r="Q14" s="128"/>
      <c r="R14" s="144"/>
      <c r="S14" s="144"/>
      <c r="T14" s="118"/>
      <c r="U14" s="119">
        <v>0</v>
      </c>
      <c r="V14" s="94"/>
      <c r="W14" s="187"/>
      <c r="X14" s="188"/>
      <c r="Y14" s="187"/>
      <c r="Z14" s="188"/>
      <c r="AA14" s="189">
        <f>IF(VLOOKUP("すみれ-"&amp;AC13&amp;"-B",'選手データ（すみれ）'!E:L,8,0)=AA13,"",VLOOKUP("すみれ-"&amp;AC13&amp;"-B",'選手データ（すみれ）'!E:L,8,0))</f>
      </c>
      <c r="AB14" s="186"/>
      <c r="AC14" s="190"/>
    </row>
    <row r="15" spans="1:29" ht="24.75" customHeight="1" thickBot="1" thickTop="1">
      <c r="A15" s="190">
        <v>8</v>
      </c>
      <c r="B15" s="187" t="str">
        <f>VLOOKUP("すみれ-"&amp;A15&amp;"-A",'選手データ（すみれ）'!E:L,4,0)</f>
        <v>矢田浩子</v>
      </c>
      <c r="C15" s="188" t="s">
        <v>0</v>
      </c>
      <c r="D15" s="187" t="str">
        <f>VLOOKUP("すみれ-"&amp;A15&amp;"-B",'選手データ（すみれ）'!E:L,4,0)</f>
        <v>横木美保</v>
      </c>
      <c r="E15" s="188" t="s">
        <v>1</v>
      </c>
      <c r="F15" s="189" t="str">
        <f>VLOOKUP("すみれ-"&amp;A15&amp;"-A",'選手データ（すみれ）'!E:L,8,0)</f>
        <v>島根</v>
      </c>
      <c r="G15" s="186" t="s">
        <v>2</v>
      </c>
      <c r="H15" s="89"/>
      <c r="I15" s="104"/>
      <c r="J15" s="132">
        <v>0</v>
      </c>
      <c r="K15" s="105"/>
      <c r="L15" s="145"/>
      <c r="M15" s="124"/>
      <c r="N15" s="134"/>
      <c r="O15" s="146"/>
      <c r="P15" s="147">
        <v>2</v>
      </c>
      <c r="Q15" s="129"/>
      <c r="R15" s="129"/>
      <c r="S15" s="129"/>
      <c r="T15" s="129"/>
      <c r="U15" s="108" t="s">
        <v>107</v>
      </c>
      <c r="V15" s="94"/>
      <c r="W15" s="187" t="str">
        <f>VLOOKUP("すみれ-"&amp;AC15&amp;"-A",'選手データ（すみれ）'!E:L,4,0)</f>
        <v>大谷美佐</v>
      </c>
      <c r="X15" s="188" t="s">
        <v>0</v>
      </c>
      <c r="Y15" s="88" t="str">
        <f>VLOOKUP("すみれ-"&amp;AC15&amp;"-B",'選手データ（すみれ）'!E:L,4,0)</f>
        <v>近藤友里</v>
      </c>
      <c r="Z15" s="188" t="s">
        <v>1</v>
      </c>
      <c r="AA15" s="189" t="str">
        <f>VLOOKUP("すみれ-"&amp;AC15&amp;"-A",'選手データ（すみれ）'!E:L,8,0)</f>
        <v>徳島</v>
      </c>
      <c r="AB15" s="186" t="s">
        <v>2</v>
      </c>
      <c r="AC15" s="190">
        <v>16</v>
      </c>
    </row>
    <row r="16" spans="1:29" ht="24.75" customHeight="1" thickTop="1">
      <c r="A16" s="190"/>
      <c r="B16" s="187"/>
      <c r="C16" s="188"/>
      <c r="D16" s="187"/>
      <c r="E16" s="188"/>
      <c r="F16" s="189">
        <f>IF(VLOOKUP("すみれ-"&amp;A15&amp;"-B",'選手データ（すみれ）'!E:L,8,0)=F15,"",VLOOKUP("すみれ-"&amp;A15&amp;"-B",'選手データ（すみれ）'!E:L,8,0))</f>
      </c>
      <c r="G16" s="186"/>
      <c r="H16" s="89"/>
      <c r="I16" s="111">
        <v>0</v>
      </c>
      <c r="J16" s="114"/>
      <c r="K16" s="115"/>
      <c r="L16" s="148">
        <v>1</v>
      </c>
      <c r="M16" s="146"/>
      <c r="N16" s="134"/>
      <c r="O16" s="92"/>
      <c r="P16" s="92"/>
      <c r="Q16" s="101"/>
      <c r="R16" s="131" t="s">
        <v>107</v>
      </c>
      <c r="S16" s="101"/>
      <c r="T16" s="119">
        <v>2</v>
      </c>
      <c r="U16" s="149"/>
      <c r="V16" s="94"/>
      <c r="W16" s="187"/>
      <c r="X16" s="188"/>
      <c r="Y16" s="88" t="str">
        <f>VLOOKUP("すみれ-変更"&amp;AC15&amp;"-B",'選手データ（すみれ）'!E:L,4,0)</f>
        <v>岩朝　由美</v>
      </c>
      <c r="Z16" s="188"/>
      <c r="AA16" s="189">
        <f>IF(VLOOKUP("すみれ-"&amp;AC15&amp;"-B",'選手データ（すみれ）'!E:L,8,0)=AA15,"",VLOOKUP("すみれ-"&amp;AC15&amp;"-B",'選手データ（すみれ）'!E:L,8,0))</f>
      </c>
      <c r="AB16" s="186"/>
      <c r="AC16" s="190"/>
    </row>
    <row r="17" spans="1:29" ht="24.75" customHeight="1">
      <c r="A17" s="190">
        <v>9</v>
      </c>
      <c r="B17" s="187" t="str">
        <f>VLOOKUP("すみれ-"&amp;A17&amp;"-A",'選手データ（すみれ）'!E:L,4,0)</f>
        <v>知久馬寛子</v>
      </c>
      <c r="C17" s="188" t="s">
        <v>0</v>
      </c>
      <c r="D17" s="187" t="str">
        <f>VLOOKUP("すみれ-"&amp;A17&amp;"-B",'選手データ（すみれ）'!E:L,4,0)</f>
        <v>吉田成美</v>
      </c>
      <c r="E17" s="188" t="s">
        <v>1</v>
      </c>
      <c r="F17" s="189" t="str">
        <f>VLOOKUP("すみれ-"&amp;A17&amp;"-A",'選手データ（すみれ）'!E:L,8,0)</f>
        <v>鳥取</v>
      </c>
      <c r="G17" s="186" t="s">
        <v>2</v>
      </c>
      <c r="H17" s="89"/>
      <c r="I17" s="121"/>
      <c r="J17" s="121"/>
      <c r="K17" s="150"/>
      <c r="L17" s="124"/>
      <c r="M17" s="98"/>
      <c r="N17" s="134"/>
      <c r="O17" s="92"/>
      <c r="P17" s="92"/>
      <c r="Q17" s="110"/>
      <c r="R17" s="108"/>
      <c r="S17" s="129"/>
      <c r="T17" s="108"/>
      <c r="U17" s="110"/>
      <c r="V17" s="94"/>
      <c r="W17" s="187" t="str">
        <f>VLOOKUP("すみれ-"&amp;AC17&amp;"-A",'選手データ（すみれ）'!E:L,4,0)</f>
        <v>大谷満子</v>
      </c>
      <c r="X17" s="188" t="s">
        <v>0</v>
      </c>
      <c r="Y17" s="187" t="str">
        <f>VLOOKUP("すみれ-"&amp;AC17&amp;"-B",'選手データ（すみれ）'!E:L,4,0)</f>
        <v>松崎ゆかり</v>
      </c>
      <c r="Z17" s="188" t="s">
        <v>1</v>
      </c>
      <c r="AA17" s="189" t="str">
        <f>VLOOKUP("すみれ-"&amp;AC17&amp;"-A",'選手データ（すみれ）'!E:L,8,0)</f>
        <v>島根</v>
      </c>
      <c r="AB17" s="186" t="s">
        <v>2</v>
      </c>
      <c r="AC17" s="190">
        <v>17</v>
      </c>
    </row>
    <row r="18" spans="1:29" ht="24.75" customHeight="1">
      <c r="A18" s="190"/>
      <c r="B18" s="187"/>
      <c r="C18" s="188"/>
      <c r="D18" s="187"/>
      <c r="E18" s="188"/>
      <c r="F18" s="189">
        <f>IF(VLOOKUP("すみれ-"&amp;A17&amp;"-B",'選手データ（すみれ）'!E:L,8,0)=F17,"",VLOOKUP("すみれ-"&amp;A17&amp;"-B",'選手データ（すみれ）'!E:L,8,0))</f>
      </c>
      <c r="G18" s="186"/>
      <c r="H18" s="89"/>
      <c r="I18" s="98"/>
      <c r="J18" s="127" t="s">
        <v>107</v>
      </c>
      <c r="K18" s="111">
        <v>3</v>
      </c>
      <c r="L18" s="98"/>
      <c r="M18" s="98"/>
      <c r="N18" s="134"/>
      <c r="O18" s="92"/>
      <c r="P18" s="92"/>
      <c r="Q18" s="119">
        <v>1</v>
      </c>
      <c r="R18" s="92"/>
      <c r="S18" s="131" t="s">
        <v>107</v>
      </c>
      <c r="T18" s="92"/>
      <c r="U18" s="119">
        <v>1</v>
      </c>
      <c r="V18" s="94"/>
      <c r="W18" s="187"/>
      <c r="X18" s="188"/>
      <c r="Y18" s="187"/>
      <c r="Z18" s="188"/>
      <c r="AA18" s="189">
        <f>IF(VLOOKUP("すみれ-"&amp;AC17&amp;"-B",'選手データ（すみれ）'!E:L,8,0)=AA17,"",VLOOKUP("すみれ-"&amp;AC17&amp;"-B",'選手データ（すみれ）'!E:L,8,0))</f>
      </c>
      <c r="AB18" s="186"/>
      <c r="AC18" s="190"/>
    </row>
    <row r="19" spans="1:29" ht="18.75" customHeight="1">
      <c r="A19" s="87"/>
      <c r="B19" s="187"/>
      <c r="C19" s="89"/>
      <c r="D19" s="89"/>
      <c r="E19" s="89"/>
      <c r="F19" s="89"/>
      <c r="G19" s="89"/>
      <c r="H19" s="89"/>
      <c r="I19" s="98"/>
      <c r="J19" s="98"/>
      <c r="K19" s="98"/>
      <c r="L19" s="98"/>
      <c r="M19" s="98"/>
      <c r="N19" s="134"/>
      <c r="O19" s="92"/>
      <c r="P19" s="92"/>
      <c r="Q19" s="92"/>
      <c r="R19" s="92"/>
      <c r="S19" s="92"/>
      <c r="T19" s="92"/>
      <c r="U19" s="92"/>
      <c r="V19" s="94"/>
      <c r="W19" s="187"/>
      <c r="X19" s="186"/>
      <c r="Y19" s="187"/>
      <c r="Z19" s="186"/>
      <c r="AA19" s="151"/>
      <c r="AB19" s="186"/>
      <c r="AC19" s="87"/>
    </row>
    <row r="20" spans="2:28" ht="13.5" customHeight="1">
      <c r="B20" s="187"/>
      <c r="J20" s="98"/>
      <c r="K20" s="98"/>
      <c r="M20" s="98"/>
      <c r="N20" s="134"/>
      <c r="O20" s="92"/>
      <c r="P20" s="92"/>
      <c r="V20" s="94"/>
      <c r="W20" s="187"/>
      <c r="X20" s="186"/>
      <c r="Y20" s="187"/>
      <c r="Z20" s="186"/>
      <c r="AA20" s="151"/>
      <c r="AB20" s="186"/>
    </row>
    <row r="21" spans="2:28" ht="13.5" customHeight="1">
      <c r="B21" s="187"/>
      <c r="C21" s="130"/>
      <c r="D21" s="130"/>
      <c r="E21" s="130"/>
      <c r="F21" s="130"/>
      <c r="G21" s="130"/>
      <c r="H21" s="130"/>
      <c r="M21" s="98"/>
      <c r="N21" s="134"/>
      <c r="O21" s="92"/>
      <c r="P21" s="92"/>
      <c r="V21" s="94"/>
      <c r="W21" s="187"/>
      <c r="X21" s="186"/>
      <c r="Y21" s="187"/>
      <c r="Z21" s="186"/>
      <c r="AA21" s="187"/>
      <c r="AB21" s="186"/>
    </row>
    <row r="22" spans="2:28" ht="13.5" customHeight="1">
      <c r="B22" s="187"/>
      <c r="C22" s="130"/>
      <c r="D22" s="130"/>
      <c r="E22" s="130"/>
      <c r="F22" s="130"/>
      <c r="G22" s="130"/>
      <c r="H22" s="130"/>
      <c r="W22" s="187"/>
      <c r="X22" s="186"/>
      <c r="Y22" s="187"/>
      <c r="Z22" s="186"/>
      <c r="AA22" s="187"/>
      <c r="AB22" s="186"/>
    </row>
    <row r="23" spans="2:28" ht="13.5" customHeight="1">
      <c r="B23" s="187"/>
      <c r="O23" s="92"/>
      <c r="P23" s="92"/>
      <c r="W23" s="187"/>
      <c r="X23" s="186"/>
      <c r="Y23" s="187"/>
      <c r="Z23" s="186"/>
      <c r="AA23" s="187"/>
      <c r="AB23" s="186"/>
    </row>
    <row r="24" spans="1:28" ht="13.5" customHeight="1">
      <c r="A24" s="96" t="s">
        <v>3</v>
      </c>
      <c r="B24" s="187"/>
      <c r="O24" s="92"/>
      <c r="W24" s="187"/>
      <c r="X24" s="186"/>
      <c r="Y24" s="187"/>
      <c r="Z24" s="186"/>
      <c r="AA24" s="187"/>
      <c r="AB24" s="186"/>
    </row>
    <row r="25" spans="2:28" ht="13.5" customHeight="1">
      <c r="B25" s="187"/>
      <c r="N25" s="98"/>
      <c r="O25" s="92"/>
      <c r="W25" s="187"/>
      <c r="X25" s="186"/>
      <c r="Y25" s="187"/>
      <c r="Z25" s="186"/>
      <c r="AA25" s="187"/>
      <c r="AB25" s="186"/>
    </row>
    <row r="26" spans="2:28" ht="13.5" customHeight="1">
      <c r="B26" s="187"/>
      <c r="C26" s="153"/>
      <c r="D26" s="153"/>
      <c r="E26" s="153"/>
      <c r="F26" s="153"/>
      <c r="G26" s="153"/>
      <c r="H26" s="153"/>
      <c r="I26" s="98"/>
      <c r="J26" s="98"/>
      <c r="K26" s="98"/>
      <c r="L26" s="98"/>
      <c r="N26" s="98"/>
      <c r="O26" s="92"/>
      <c r="W26" s="187"/>
      <c r="X26" s="186"/>
      <c r="Y26" s="187"/>
      <c r="Z26" s="186"/>
      <c r="AA26" s="187"/>
      <c r="AB26" s="186"/>
    </row>
    <row r="27" spans="2:29" ht="13.5" customHeight="1">
      <c r="B27" s="187"/>
      <c r="L27" s="98"/>
      <c r="N27" s="98"/>
      <c r="O27" s="92"/>
      <c r="P27" s="92"/>
      <c r="Q27" s="92"/>
      <c r="R27" s="92"/>
      <c r="S27" s="92"/>
      <c r="T27" s="92"/>
      <c r="U27" s="92"/>
      <c r="W27" s="187"/>
      <c r="X27" s="186"/>
      <c r="Y27" s="187"/>
      <c r="Z27" s="186"/>
      <c r="AA27" s="187"/>
      <c r="AB27" s="186"/>
      <c r="AC27" s="130"/>
    </row>
    <row r="28" spans="2:29" ht="13.5" customHeight="1">
      <c r="B28" s="187"/>
      <c r="N28" s="98"/>
      <c r="O28" s="92"/>
      <c r="P28" s="92"/>
      <c r="Q28" s="92"/>
      <c r="R28" s="92"/>
      <c r="S28" s="92"/>
      <c r="T28" s="92"/>
      <c r="U28" s="92"/>
      <c r="W28" s="187"/>
      <c r="X28" s="186"/>
      <c r="Y28" s="187"/>
      <c r="Z28" s="186"/>
      <c r="AA28" s="187"/>
      <c r="AB28" s="186"/>
      <c r="AC28" s="130"/>
    </row>
    <row r="29" spans="2:28" ht="17.25">
      <c r="B29" s="187"/>
      <c r="W29" s="187"/>
      <c r="X29" s="186"/>
      <c r="Y29" s="187"/>
      <c r="Z29" s="186"/>
      <c r="AA29" s="151"/>
      <c r="AB29" s="186"/>
    </row>
    <row r="30" spans="2:28" ht="17.25">
      <c r="B30" s="187"/>
      <c r="W30" s="187"/>
      <c r="X30" s="186"/>
      <c r="Y30" s="187"/>
      <c r="Z30" s="186"/>
      <c r="AA30" s="151"/>
      <c r="AB30" s="186"/>
    </row>
    <row r="31" spans="2:28" ht="17.25">
      <c r="B31" s="187"/>
      <c r="W31" s="187"/>
      <c r="X31" s="186"/>
      <c r="Y31" s="187"/>
      <c r="Z31" s="186"/>
      <c r="AA31" s="187"/>
      <c r="AB31" s="186"/>
    </row>
    <row r="32" spans="2:28" ht="17.25">
      <c r="B32" s="187"/>
      <c r="W32" s="187"/>
      <c r="X32" s="186"/>
      <c r="Y32" s="187"/>
      <c r="Z32" s="186"/>
      <c r="AA32" s="187"/>
      <c r="AB32" s="186"/>
    </row>
    <row r="33" spans="2:28" ht="17.25">
      <c r="B33" s="187"/>
      <c r="W33" s="187"/>
      <c r="X33" s="186"/>
      <c r="Y33" s="187"/>
      <c r="Z33" s="186"/>
      <c r="AA33" s="151"/>
      <c r="AB33" s="186"/>
    </row>
    <row r="34" spans="2:28" ht="17.25">
      <c r="B34" s="187"/>
      <c r="W34" s="187"/>
      <c r="X34" s="186"/>
      <c r="Y34" s="187"/>
      <c r="Z34" s="186"/>
      <c r="AA34" s="151"/>
      <c r="AB34" s="186"/>
    </row>
    <row r="35" spans="2:28" ht="17.25">
      <c r="B35" s="187"/>
      <c r="W35" s="187"/>
      <c r="X35" s="186"/>
      <c r="Y35" s="187"/>
      <c r="Z35" s="186"/>
      <c r="AA35" s="151"/>
      <c r="AB35" s="186"/>
    </row>
    <row r="36" spans="2:28" ht="17.25">
      <c r="B36" s="187"/>
      <c r="W36" s="187"/>
      <c r="X36" s="186"/>
      <c r="Y36" s="187"/>
      <c r="Z36" s="186"/>
      <c r="AA36" s="151"/>
      <c r="AB36" s="186"/>
    </row>
    <row r="37" spans="2:28" ht="17.25">
      <c r="B37" s="154"/>
      <c r="W37" s="120"/>
      <c r="Y37" s="154"/>
      <c r="Z37" s="186"/>
      <c r="AA37" s="155"/>
      <c r="AB37" s="186"/>
    </row>
    <row r="38" spans="2:28" ht="17.25">
      <c r="B38" s="154"/>
      <c r="W38" s="120"/>
      <c r="Y38" s="154"/>
      <c r="Z38" s="186"/>
      <c r="AA38" s="155"/>
      <c r="AB38" s="186"/>
    </row>
    <row r="39" spans="26:28" ht="17.25">
      <c r="Z39" s="186"/>
      <c r="AA39" s="155"/>
      <c r="AB39" s="186"/>
    </row>
    <row r="40" spans="26:28" ht="17.25">
      <c r="Z40" s="186"/>
      <c r="AA40" s="155"/>
      <c r="AB40" s="186"/>
    </row>
    <row r="41" spans="26:28" ht="17.25">
      <c r="Z41" s="186"/>
      <c r="AA41" s="155"/>
      <c r="AB41" s="186"/>
    </row>
    <row r="42" spans="26:28" ht="17.25">
      <c r="Z42" s="186"/>
      <c r="AA42" s="155"/>
      <c r="AB42" s="186"/>
    </row>
    <row r="43" spans="26:28" ht="17.25">
      <c r="Z43" s="186"/>
      <c r="AA43" s="155"/>
      <c r="AB43" s="186"/>
    </row>
    <row r="44" spans="26:28" ht="17.25">
      <c r="Z44" s="186"/>
      <c r="AA44" s="155"/>
      <c r="AB44" s="186"/>
    </row>
    <row r="45" spans="26:28" ht="17.25">
      <c r="Z45" s="186"/>
      <c r="AA45" s="155"/>
      <c r="AB45" s="186"/>
    </row>
    <row r="46" spans="26:28" ht="17.25">
      <c r="Z46" s="186"/>
      <c r="AA46" s="155"/>
      <c r="AB46" s="186"/>
    </row>
    <row r="47" spans="26:28" ht="17.25">
      <c r="Z47" s="186"/>
      <c r="AA47" s="155"/>
      <c r="AB47" s="186"/>
    </row>
    <row r="48" spans="26:28" ht="17.25">
      <c r="Z48" s="186"/>
      <c r="AA48" s="155"/>
      <c r="AB48" s="186"/>
    </row>
    <row r="49" spans="26:28" ht="17.25">
      <c r="Z49" s="186"/>
      <c r="AA49" s="155"/>
      <c r="AB49" s="186"/>
    </row>
    <row r="50" spans="26:28" ht="17.25">
      <c r="Z50" s="186"/>
      <c r="AA50" s="155"/>
      <c r="AB50" s="186"/>
    </row>
    <row r="51" spans="26:28" ht="17.25">
      <c r="Z51" s="186"/>
      <c r="AA51" s="155"/>
      <c r="AB51" s="186"/>
    </row>
    <row r="52" spans="26:28" ht="17.25">
      <c r="Z52" s="186"/>
      <c r="AA52" s="155"/>
      <c r="AB52" s="186"/>
    </row>
    <row r="53" spans="26:28" ht="17.25">
      <c r="Z53" s="186"/>
      <c r="AA53" s="155"/>
      <c r="AB53" s="186"/>
    </row>
    <row r="54" spans="26:28" ht="17.25">
      <c r="Z54" s="186"/>
      <c r="AA54" s="155"/>
      <c r="AB54" s="186"/>
    </row>
  </sheetData>
  <sheetProtection/>
  <mergeCells count="201">
    <mergeCell ref="A1:A2"/>
    <mergeCell ref="B1:B2"/>
    <mergeCell ref="C1:C2"/>
    <mergeCell ref="D1:D2"/>
    <mergeCell ref="E1:E2"/>
    <mergeCell ref="F1:F2"/>
    <mergeCell ref="G1:G2"/>
    <mergeCell ref="W1:W2"/>
    <mergeCell ref="X1:X2"/>
    <mergeCell ref="Y1:Y2"/>
    <mergeCell ref="Z1:Z2"/>
    <mergeCell ref="AB1:AB2"/>
    <mergeCell ref="AC1:AC2"/>
    <mergeCell ref="A3:A4"/>
    <mergeCell ref="B3:B4"/>
    <mergeCell ref="C3:C4"/>
    <mergeCell ref="D3:D4"/>
    <mergeCell ref="E3:E4"/>
    <mergeCell ref="F3:F4"/>
    <mergeCell ref="G3:G4"/>
    <mergeCell ref="W3:W4"/>
    <mergeCell ref="X3:X4"/>
    <mergeCell ref="Y3:Y4"/>
    <mergeCell ref="Z3:Z4"/>
    <mergeCell ref="AA3:AA4"/>
    <mergeCell ref="AB3:AB4"/>
    <mergeCell ref="AC3:AC4"/>
    <mergeCell ref="A5:A6"/>
    <mergeCell ref="B5:B6"/>
    <mergeCell ref="C5:C6"/>
    <mergeCell ref="D5:D6"/>
    <mergeCell ref="E5:E6"/>
    <mergeCell ref="G5:G6"/>
    <mergeCell ref="W5:W6"/>
    <mergeCell ref="X5:X6"/>
    <mergeCell ref="Y5:Y6"/>
    <mergeCell ref="Z5:Z6"/>
    <mergeCell ref="AA5:AA6"/>
    <mergeCell ref="AB5:AB6"/>
    <mergeCell ref="AC5:AC6"/>
    <mergeCell ref="A7:A8"/>
    <mergeCell ref="B7:B8"/>
    <mergeCell ref="C7:C8"/>
    <mergeCell ref="D7:D8"/>
    <mergeCell ref="E7:E8"/>
    <mergeCell ref="F7:F8"/>
    <mergeCell ref="G7:G8"/>
    <mergeCell ref="W7:W8"/>
    <mergeCell ref="X7:X8"/>
    <mergeCell ref="Y7:Y8"/>
    <mergeCell ref="Z7:Z8"/>
    <mergeCell ref="AA7:AA8"/>
    <mergeCell ref="AB7:AB8"/>
    <mergeCell ref="AC7:AC8"/>
    <mergeCell ref="A9:A10"/>
    <mergeCell ref="B9:B10"/>
    <mergeCell ref="C9:C10"/>
    <mergeCell ref="D9:D10"/>
    <mergeCell ref="E9:E10"/>
    <mergeCell ref="F9:F10"/>
    <mergeCell ref="G9:G10"/>
    <mergeCell ref="M9:M10"/>
    <mergeCell ref="P9:P10"/>
    <mergeCell ref="W9:W10"/>
    <mergeCell ref="X9:X10"/>
    <mergeCell ref="Y9:Y10"/>
    <mergeCell ref="Z9:Z10"/>
    <mergeCell ref="AA9:AA10"/>
    <mergeCell ref="AB9:AB10"/>
    <mergeCell ref="A11:A12"/>
    <mergeCell ref="B11:B12"/>
    <mergeCell ref="C11:C12"/>
    <mergeCell ref="D11:D12"/>
    <mergeCell ref="E11:E12"/>
    <mergeCell ref="F11:F12"/>
    <mergeCell ref="G11:G12"/>
    <mergeCell ref="W11:W12"/>
    <mergeCell ref="X11:X12"/>
    <mergeCell ref="Y11:Y12"/>
    <mergeCell ref="Z11:Z12"/>
    <mergeCell ref="AA11:AA12"/>
    <mergeCell ref="AB11:AB12"/>
    <mergeCell ref="AC11:AC12"/>
    <mergeCell ref="A13:A14"/>
    <mergeCell ref="B13:B14"/>
    <mergeCell ref="C13:C14"/>
    <mergeCell ref="D13:D14"/>
    <mergeCell ref="E13:E14"/>
    <mergeCell ref="F13:F14"/>
    <mergeCell ref="G13:G14"/>
    <mergeCell ref="W13:W14"/>
    <mergeCell ref="X13:X14"/>
    <mergeCell ref="Y13:Y14"/>
    <mergeCell ref="Z13:Z14"/>
    <mergeCell ref="AA13:AA14"/>
    <mergeCell ref="AB13:AB14"/>
    <mergeCell ref="AC13:AC14"/>
    <mergeCell ref="A15:A16"/>
    <mergeCell ref="B15:B16"/>
    <mergeCell ref="C15:C16"/>
    <mergeCell ref="D15:D16"/>
    <mergeCell ref="E15:E16"/>
    <mergeCell ref="F15:F16"/>
    <mergeCell ref="G15:G16"/>
    <mergeCell ref="W15:W16"/>
    <mergeCell ref="X15:X16"/>
    <mergeCell ref="Z15:Z16"/>
    <mergeCell ref="AA15:AA16"/>
    <mergeCell ref="AB15:AB16"/>
    <mergeCell ref="AC15:AC16"/>
    <mergeCell ref="A17:A18"/>
    <mergeCell ref="B17:B18"/>
    <mergeCell ref="C17:C18"/>
    <mergeCell ref="D17:D18"/>
    <mergeCell ref="E17:E18"/>
    <mergeCell ref="F17:F18"/>
    <mergeCell ref="G17:G18"/>
    <mergeCell ref="W17:W18"/>
    <mergeCell ref="X17:X18"/>
    <mergeCell ref="Y17:Y18"/>
    <mergeCell ref="Z17:Z18"/>
    <mergeCell ref="AA17:AA18"/>
    <mergeCell ref="AB17:AB18"/>
    <mergeCell ref="AC17:AC18"/>
    <mergeCell ref="B19:B20"/>
    <mergeCell ref="W19:W20"/>
    <mergeCell ref="X19:X20"/>
    <mergeCell ref="Y19:Y20"/>
    <mergeCell ref="Z19:Z20"/>
    <mergeCell ref="AB19:AB20"/>
    <mergeCell ref="B21:B22"/>
    <mergeCell ref="W21:W22"/>
    <mergeCell ref="X21:X22"/>
    <mergeCell ref="Y21:Y22"/>
    <mergeCell ref="Z21:Z22"/>
    <mergeCell ref="AA21:AA22"/>
    <mergeCell ref="B23:B24"/>
    <mergeCell ref="W23:W24"/>
    <mergeCell ref="X23:X24"/>
    <mergeCell ref="Y23:Y24"/>
    <mergeCell ref="Z23:Z24"/>
    <mergeCell ref="AA23:AA24"/>
    <mergeCell ref="W25:W26"/>
    <mergeCell ref="X25:X26"/>
    <mergeCell ref="Y25:Y26"/>
    <mergeCell ref="Z25:Z26"/>
    <mergeCell ref="AA25:AA26"/>
    <mergeCell ref="AB21:AB22"/>
    <mergeCell ref="AB23:AB24"/>
    <mergeCell ref="AB29:AB30"/>
    <mergeCell ref="AB25:AB26"/>
    <mergeCell ref="B27:B28"/>
    <mergeCell ref="W27:W28"/>
    <mergeCell ref="X27:X28"/>
    <mergeCell ref="Y27:Y28"/>
    <mergeCell ref="Z27:Z28"/>
    <mergeCell ref="AA27:AA28"/>
    <mergeCell ref="AB27:AB28"/>
    <mergeCell ref="B25:B26"/>
    <mergeCell ref="Y31:Y32"/>
    <mergeCell ref="Z31:Z32"/>
    <mergeCell ref="AA31:AA32"/>
    <mergeCell ref="B29:B30"/>
    <mergeCell ref="W29:W30"/>
    <mergeCell ref="X29:X30"/>
    <mergeCell ref="Y29:Y30"/>
    <mergeCell ref="Z29:Z30"/>
    <mergeCell ref="AB31:AB32"/>
    <mergeCell ref="B33:B34"/>
    <mergeCell ref="W33:W34"/>
    <mergeCell ref="X33:X34"/>
    <mergeCell ref="Y33:Y34"/>
    <mergeCell ref="Z33:Z34"/>
    <mergeCell ref="AB33:AB34"/>
    <mergeCell ref="B31:B32"/>
    <mergeCell ref="W31:W32"/>
    <mergeCell ref="X31:X32"/>
    <mergeCell ref="B35:B36"/>
    <mergeCell ref="W35:W36"/>
    <mergeCell ref="X35:X36"/>
    <mergeCell ref="Y35:Y36"/>
    <mergeCell ref="Z35:Z36"/>
    <mergeCell ref="AB35:AB36"/>
    <mergeCell ref="Z37:Z38"/>
    <mergeCell ref="AB37:AB38"/>
    <mergeCell ref="Z39:Z40"/>
    <mergeCell ref="AB39:AB40"/>
    <mergeCell ref="Z41:Z42"/>
    <mergeCell ref="AB41:AB42"/>
    <mergeCell ref="Z43:Z44"/>
    <mergeCell ref="AB43:AB44"/>
    <mergeCell ref="Z45:Z46"/>
    <mergeCell ref="AB45:AB46"/>
    <mergeCell ref="Z47:Z48"/>
    <mergeCell ref="AB47:AB48"/>
    <mergeCell ref="Z49:Z50"/>
    <mergeCell ref="AB49:AB50"/>
    <mergeCell ref="Z51:Z52"/>
    <mergeCell ref="AB51:AB52"/>
    <mergeCell ref="Z53:Z54"/>
    <mergeCell ref="AB53:AB54"/>
  </mergeCells>
  <printOptions/>
  <pageMargins left="0.5905511811023623" right="0.5905511811023623" top="1.1811023622047245" bottom="0" header="0.5905511811023623" footer="0"/>
  <pageSetup fitToHeight="1" fitToWidth="1" orientation="portrait" paperSize="9" scale="59" r:id="rId2"/>
  <headerFooter alignWithMargins="0">
    <oddHeader>&amp;C&amp;"ＭＳ Ｐゴシック,太字"&amp;20すみれブロック(満２３以上)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2011-08-10T11:22:47Z</cp:lastPrinted>
  <dcterms:created xsi:type="dcterms:W3CDTF">2005-06-03T12:25:22Z</dcterms:created>
  <dcterms:modified xsi:type="dcterms:W3CDTF">2011-08-11T12:42:23Z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